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DS286\Desktop\OpenData\"/>
    </mc:Choice>
  </mc:AlternateContent>
  <bookViews>
    <workbookView xWindow="0" yWindow="0" windowWidth="19200" windowHeight="7050" tabRatio="817"/>
  </bookViews>
  <sheets>
    <sheet name="COVER" sheetId="29" r:id="rId1"/>
    <sheet name="INDEX" sheetId="37" r:id="rId2"/>
    <sheet name="Basic Instructions" sheetId="32" r:id="rId3"/>
    <sheet name="Methodology" sheetId="33" r:id="rId4"/>
    <sheet name="Validation rules" sheetId="34" r:id="rId5"/>
    <sheet name="GETTING STARTED" sheetId="30" r:id="rId6"/>
    <sheet name="Footnotes list" sheetId="31" r:id="rId7"/>
    <sheet name="Table_1" sheetId="7" r:id="rId8"/>
    <sheet name="Table_2" sheetId="8" r:id="rId9"/>
    <sheet name="Table_2 (Prefilling)" sheetId="39" state="hidden" r:id="rId10"/>
    <sheet name="MaterialFlowEstimation" sheetId="41" state="hidden" r:id="rId11"/>
    <sheet name="Quality_report" sheetId="42" r:id="rId12"/>
    <sheet name="ErrorLog" sheetId="35" r:id="rId13"/>
    <sheet name="Changelog" sheetId="36" state="hidden" r:id="rId14"/>
    <sheet name="Pre-filling parameters" sheetId="40" state="hidden" r:id="rId15"/>
    <sheet name="Lists" sheetId="6" state="hidden" r:id="rId16"/>
    <sheet name="x_not_applicable_Locks" sheetId="17" state="hidden" r:id="rId17"/>
    <sheet name="StandardFootnotes" sheetId="43" state="hidden" r:id="rId18"/>
    <sheet name="x_notapplicableNotStandardRules" sheetId="27" state="hidden" r:id="rId19"/>
    <sheet name="CannotBeZero" sheetId="26" state="hidden" r:id="rId20"/>
    <sheet name="MacroBehaviour" sheetId="44" state="hidden" r:id="rId21"/>
    <sheet name="Summations" sheetId="22" state="hidden" r:id="rId22"/>
    <sheet name="x_not_applicable_SimpleRatios" sheetId="25" state="hidden" r:id="rId23"/>
    <sheet name="Mandatory" sheetId="21" state="hidden" r:id="rId24"/>
    <sheet name="MustNotBeNegative" sheetId="12" state="hidden" r:id="rId25"/>
    <sheet name="Thresholds" sheetId="23" state="hidden" r:id="rId26"/>
    <sheet name="IsFormula" sheetId="24" state="hidden" r:id="rId27"/>
    <sheet name="FootnoteContent" sheetId="13" state="hidden" r:id="rId28"/>
    <sheet name="IsNumeric" sheetId="28" state="hidden" r:id="rId29"/>
  </sheets>
  <externalReferences>
    <externalReference r:id="rId30"/>
    <externalReference r:id="rId31"/>
  </externalReferences>
  <definedNames>
    <definedName name="_1._General_information" localSheetId="20">#REF!</definedName>
    <definedName name="_1._General_information">#REF!</definedName>
    <definedName name="_1._Objective_of_the_report">Quality_report!$B$15</definedName>
    <definedName name="_2._Data_reporting___questionnaire">#REF!</definedName>
    <definedName name="_2._Description_of_the_parties_involved_in_the_data_collection">#REF!</definedName>
    <definedName name="_2._General_information">Quality_report!$B$18</definedName>
    <definedName name="_2._Legal_acts">#REF!</definedName>
    <definedName name="_3._Data_reporting___questionnaire">[1]Methodology!#REF!</definedName>
    <definedName name="_3._Description_of_methods_used" localSheetId="20">#REF!</definedName>
    <definedName name="_3._Description_of_methods_used">#REF!</definedName>
    <definedName name="_3._General_information_on_data_collection">Quality_report!$B$26</definedName>
    <definedName name="_3._Methodological_notes" localSheetId="20">[2]Methodology!#REF!</definedName>
    <definedName name="_3._Methodological_notes">[2]Methodology!#REF!</definedName>
    <definedName name="_3._Methodology_for_reporting_by_numbers">[1]Methodology!#REF!</definedName>
    <definedName name="_4._Accuracy_of_the_data" localSheetId="20">#REF!</definedName>
    <definedName name="_4._Accuracy_of_the_data">#REF!</definedName>
    <definedName name="_4._Data_reporting___questionnaire" localSheetId="20">[1]Methodology!#REF!</definedName>
    <definedName name="_4._Data_reporting___questionnaire">[1]Methodology!#REF!</definedName>
    <definedName name="_4._Information_concerning_measurement_using_the_methodology_set_out_in_Annex_III">Quality_report!$B$36</definedName>
    <definedName name="_4._Methodology_for_reporting_by_numbers">[1]Methodology!#REF!</definedName>
    <definedName name="_4._Methodology_for_reporting_by_weight">[2]Methodology!#REF!</definedName>
    <definedName name="_5._Confidentiality" localSheetId="20">#REF!</definedName>
    <definedName name="_5._Confidentiality">#REF!</definedName>
    <definedName name="_5._Information_concerning_measurement_using_the_methodology_set_out_in_Annex_IV_to_Delegated_Decision__EU__2019_1597">Quality_report!$B$55</definedName>
    <definedName name="_6._Main_national_websites__reference_documents_and_publications">#REF!</definedName>
    <definedName name="_6._Voluntary_reporting">Quality_report!$65:$65</definedName>
    <definedName name="_7._Methodological_changes_and_problems_notifications">Quality_report!$B$71</definedName>
    <definedName name="_8._Confidentiality">Quality_report!$B$91</definedName>
    <definedName name="_9._Main_national_websites__reference_documents_and_publications">Quality_report!$B$95</definedName>
    <definedName name="_xlnm._FilterDatabase" localSheetId="12" hidden="1">ErrorLog!$B$1:$F$2</definedName>
    <definedName name="_xlnm._FilterDatabase" localSheetId="6" hidden="1">'Footnotes list'!$B$2:$E$58</definedName>
    <definedName name="_ftn1" localSheetId="11">Quality_report!$E$42</definedName>
    <definedName name="_ftnref1" localSheetId="11">Quality_report!$E$39</definedName>
    <definedName name="Annual_consumption_of_lightweight_plastic_carrier_bags_QUALITY_REPORT" localSheetId="20">#REF!</definedName>
    <definedName name="Annual_consumption_of_lightweight_plastic_carrier_bags_QUALITY_REPORT">Quality_report!$D$1</definedName>
    <definedName name="ANNUAL_CONSUMPTION_OF_LIGHTWEIGHT_PLASTIC_CARRIER_BAGS_QUESTIONS_ON_METHODOLOGY_AND_COVERAGE" localSheetId="20">#REF!</definedName>
    <definedName name="ANNUAL_CONSUMPTION_OF_LIGHTWEIGHT_PLASTIC_CARRIER_BAGS_QUESTIONS_ON_METHODOLOGY_AND_COVERAGE">Quality_report!$D$1</definedName>
    <definedName name="COUNTRY">#REF!</definedName>
    <definedName name="Data_uses">[2]Methodology!#REF!</definedName>
    <definedName name="DECIMALS" localSheetId="20">#REF!</definedName>
    <definedName name="DECIMALS">#REF!</definedName>
    <definedName name="Legal_acts" localSheetId="20">#REF!</definedName>
    <definedName name="Legal_acts">#REF!</definedName>
    <definedName name="ROUNDING">#REF!</definedName>
    <definedName name="unhide_all_shee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3" l="1"/>
  <c r="C2" i="23"/>
  <c r="M84" i="42" l="1"/>
  <c r="O84" i="42" s="1"/>
  <c r="M83" i="42"/>
  <c r="O83" i="42" s="1"/>
  <c r="M82" i="42"/>
  <c r="O82" i="42" s="1"/>
  <c r="M81" i="42"/>
  <c r="N81" i="42" s="1"/>
  <c r="V9" i="7" s="1"/>
  <c r="M80" i="42"/>
  <c r="O80" i="42" s="1"/>
  <c r="N82" i="42" l="1"/>
  <c r="E82" i="42" s="1"/>
  <c r="O81" i="42"/>
  <c r="Q81" i="42"/>
  <c r="P81" i="42"/>
  <c r="Q82" i="42"/>
  <c r="N83" i="42"/>
  <c r="E81" i="42"/>
  <c r="N84" i="42"/>
  <c r="N80" i="42"/>
  <c r="M13" i="41"/>
  <c r="M12" i="41"/>
  <c r="M11" i="41"/>
  <c r="M10" i="41"/>
  <c r="P83" i="42" l="1"/>
  <c r="V11" i="7"/>
  <c r="P82" i="42"/>
  <c r="V10" i="7"/>
  <c r="P80" i="42"/>
  <c r="V8" i="7"/>
  <c r="P84" i="42"/>
  <c r="V12" i="7"/>
  <c r="Q83" i="42"/>
  <c r="E83" i="42"/>
  <c r="Q80" i="42"/>
  <c r="E80" i="42"/>
  <c r="Q84" i="42"/>
  <c r="E84" i="42"/>
  <c r="G19" i="42"/>
  <c r="G22" i="42"/>
  <c r="AG13" i="41" l="1"/>
  <c r="AE13" i="41"/>
  <c r="AC13" i="41"/>
  <c r="AA13" i="41"/>
  <c r="Y13" i="41"/>
  <c r="W13" i="41"/>
  <c r="U13" i="41"/>
  <c r="S13" i="41"/>
  <c r="E13" i="41" s="1"/>
  <c r="Q13" i="41"/>
  <c r="O13" i="41"/>
  <c r="N13" i="41"/>
  <c r="G13" i="41" s="1"/>
  <c r="AG12" i="41"/>
  <c r="AE12" i="41"/>
  <c r="AC12" i="41"/>
  <c r="AA12" i="41"/>
  <c r="Y12" i="41"/>
  <c r="W12" i="41"/>
  <c r="U12" i="41"/>
  <c r="S12" i="41"/>
  <c r="Q12" i="41"/>
  <c r="E12" i="41" s="1"/>
  <c r="O12" i="41"/>
  <c r="N12" i="41"/>
  <c r="G12" i="41" s="1"/>
  <c r="AG11" i="41"/>
  <c r="AE11" i="41"/>
  <c r="AC11" i="41"/>
  <c r="AA11" i="41"/>
  <c r="Y11" i="41"/>
  <c r="W11" i="41"/>
  <c r="U11" i="41"/>
  <c r="S11" i="41"/>
  <c r="Q11" i="41"/>
  <c r="O11" i="41"/>
  <c r="E11" i="41" s="1"/>
  <c r="N11" i="41"/>
  <c r="G11" i="41" s="1"/>
  <c r="AG10" i="41"/>
  <c r="AE10" i="41"/>
  <c r="AC10" i="41"/>
  <c r="AA10" i="41"/>
  <c r="Y10" i="41"/>
  <c r="W10" i="41"/>
  <c r="U10" i="41"/>
  <c r="E10" i="41" s="1"/>
  <c r="S10" i="41"/>
  <c r="Q10" i="41"/>
  <c r="O10" i="41"/>
  <c r="N10" i="41"/>
  <c r="G10" i="41" s="1"/>
  <c r="F14" i="41" l="1"/>
  <c r="D21" i="41" s="1"/>
  <c r="D13" i="41"/>
  <c r="D12" i="41"/>
  <c r="D11" i="41"/>
  <c r="D10" i="41"/>
  <c r="G9" i="41"/>
  <c r="D9" i="41" s="1"/>
  <c r="AG9" i="41"/>
  <c r="AE9" i="41"/>
  <c r="AC9" i="41"/>
  <c r="AA9" i="41"/>
  <c r="Y9" i="41"/>
  <c r="W9" i="41"/>
  <c r="U9" i="41"/>
  <c r="S9" i="41"/>
  <c r="Q9" i="41"/>
  <c r="AG8" i="41"/>
  <c r="AH8" i="41" s="1"/>
  <c r="AE8" i="41"/>
  <c r="AF8" i="41" s="1"/>
  <c r="AC8" i="41"/>
  <c r="AD8" i="41" s="1"/>
  <c r="AA8" i="41"/>
  <c r="AB8" i="41" s="1"/>
  <c r="Y8" i="41"/>
  <c r="Z8" i="41" s="1"/>
  <c r="W8" i="41"/>
  <c r="X8" i="41" s="1"/>
  <c r="U8" i="41"/>
  <c r="V8" i="41" s="1"/>
  <c r="S8" i="41"/>
  <c r="Q8" i="41"/>
  <c r="R8" i="41" s="1"/>
  <c r="O9" i="41"/>
  <c r="O8" i="41"/>
  <c r="P8" i="41" s="1"/>
  <c r="N8" i="41"/>
  <c r="N9" i="41"/>
  <c r="F11" i="41" l="1"/>
  <c r="D18" i="41" s="1"/>
  <c r="F12" i="41"/>
  <c r="D19" i="41" s="1"/>
  <c r="F13" i="41"/>
  <c r="D20" i="41" s="1"/>
  <c r="F10" i="41"/>
  <c r="D17" i="41" s="1"/>
  <c r="N14" i="41"/>
  <c r="M9" i="41" s="1"/>
  <c r="F9" i="41" s="1"/>
  <c r="D16" i="41" s="1"/>
  <c r="E9" i="41"/>
  <c r="C6" i="41"/>
  <c r="J9" i="41" l="1"/>
  <c r="J10" i="41"/>
  <c r="J11" i="41"/>
  <c r="J12" i="41"/>
  <c r="J13" i="41"/>
  <c r="G14" i="41"/>
  <c r="Q13" i="8"/>
  <c r="L13" i="8"/>
  <c r="G13" i="8"/>
  <c r="Q13" i="7"/>
  <c r="L13" i="7"/>
  <c r="G13" i="7"/>
  <c r="V13" i="7" s="1"/>
  <c r="U9" i="8" l="1"/>
  <c r="F6" i="39" l="1"/>
  <c r="O7" i="39" s="1"/>
  <c r="G5" i="39"/>
  <c r="G7" i="39" l="1"/>
  <c r="K7" i="39"/>
  <c r="W13" i="8" l="1"/>
  <c r="W10" i="8"/>
  <c r="X12" i="7"/>
  <c r="X11" i="7"/>
  <c r="W10" i="7"/>
  <c r="W13" i="7"/>
  <c r="X13" i="7" l="1"/>
  <c r="C5" i="37" l="1"/>
  <c r="E3" i="37"/>
  <c r="C4" i="37"/>
  <c r="C5" i="34" l="1"/>
  <c r="C4" i="34"/>
  <c r="F3" i="34"/>
  <c r="C29" i="33"/>
  <c r="C22" i="33"/>
  <c r="C4" i="33"/>
  <c r="F3" i="33"/>
  <c r="C5" i="33"/>
  <c r="G3" i="8" l="1"/>
  <c r="F4" i="8"/>
  <c r="F4" i="7"/>
  <c r="U13" i="8" l="1"/>
  <c r="U12" i="8"/>
  <c r="U11" i="8"/>
  <c r="U10" i="8"/>
  <c r="U8" i="8"/>
  <c r="P13" i="8"/>
  <c r="P12" i="8"/>
  <c r="P11" i="8"/>
  <c r="P10" i="8"/>
  <c r="P9" i="8"/>
  <c r="P8" i="8"/>
  <c r="K13" i="8"/>
  <c r="K12" i="8"/>
  <c r="K11" i="8"/>
  <c r="K10" i="8"/>
  <c r="K9" i="8"/>
  <c r="K8" i="8"/>
  <c r="U13" i="7"/>
  <c r="U12" i="7"/>
  <c r="U11" i="7"/>
  <c r="U10" i="7"/>
  <c r="U9" i="7"/>
  <c r="U8" i="7"/>
  <c r="P13" i="7"/>
  <c r="P12" i="7"/>
  <c r="P11" i="7"/>
  <c r="P10" i="7"/>
  <c r="P9" i="7"/>
  <c r="P8" i="7"/>
  <c r="K13" i="7"/>
  <c r="K12" i="7"/>
  <c r="K11" i="7"/>
  <c r="K10" i="7"/>
  <c r="K9" i="7"/>
  <c r="K8" i="7"/>
  <c r="E3" i="31"/>
  <c r="C5" i="30"/>
  <c r="C4" i="30"/>
  <c r="G3" i="30"/>
  <c r="C12" i="30"/>
  <c r="C11" i="30"/>
  <c r="C3" i="29"/>
  <c r="F3" i="32"/>
  <c r="C80" i="32"/>
  <c r="C74" i="32"/>
  <c r="D31" i="32"/>
  <c r="D29" i="32"/>
  <c r="D28" i="32"/>
  <c r="D27" i="32"/>
  <c r="D23" i="32"/>
  <c r="C5" i="32"/>
  <c r="C4" i="32"/>
  <c r="D24" i="32"/>
  <c r="D8" i="31"/>
  <c r="G9" i="30"/>
  <c r="C5" i="41" s="1"/>
  <c r="D5" i="31"/>
  <c r="D4" i="31"/>
  <c r="F5" i="39" l="1"/>
  <c r="F3" i="7"/>
  <c r="F3" i="8"/>
  <c r="C9" i="29"/>
  <c r="C8" i="29"/>
  <c r="C7" i="29"/>
  <c r="C6" i="29"/>
  <c r="C5" i="29"/>
  <c r="X9" i="7" l="1"/>
  <c r="X8" i="7"/>
  <c r="X13" i="8"/>
  <c r="V13" i="8"/>
  <c r="X12" i="8"/>
  <c r="V12" i="8"/>
  <c r="X11" i="8"/>
  <c r="V11" i="8"/>
  <c r="X10" i="8"/>
  <c r="V10" i="8"/>
  <c r="X9" i="8"/>
  <c r="V9" i="8"/>
  <c r="X8" i="8"/>
  <c r="V8" i="8"/>
  <c r="X10" i="7" l="1"/>
  <c r="D108" i="22" l="1"/>
</calcChain>
</file>

<file path=xl/comments1.xml><?xml version="1.0" encoding="utf-8"?>
<comments xmlns="http://schemas.openxmlformats.org/spreadsheetml/2006/main">
  <authors>
    <author>RE Cristina (ESTAT)</author>
  </authors>
  <commentList>
    <comment ref="G8" authorId="0" shapeId="0">
      <text>
        <r>
          <rPr>
            <sz val="9"/>
            <color indexed="81"/>
            <rFont val="Tahoma"/>
            <family val="2"/>
          </rPr>
          <t>If cell is light red, value is missing or 0</t>
        </r>
      </text>
    </comment>
    <comment ref="K8" authorId="0" shapeId="0">
      <text>
        <r>
          <rPr>
            <sz val="9"/>
            <color indexed="81"/>
            <rFont val="Tahoma"/>
            <family val="2"/>
          </rPr>
          <t>If cell is light red, value is missing or 0</t>
        </r>
      </text>
    </comment>
    <comment ref="O8" authorId="0" shapeId="0">
      <text>
        <r>
          <rPr>
            <sz val="9"/>
            <color indexed="81"/>
            <rFont val="Tahoma"/>
            <family val="2"/>
          </rPr>
          <t>If cell is light red, value is missing or 0</t>
        </r>
      </text>
    </comment>
    <comment ref="G9" authorId="0" shapeId="0">
      <text>
        <r>
          <rPr>
            <sz val="9"/>
            <color indexed="81"/>
            <rFont val="Tahoma"/>
            <family val="2"/>
          </rPr>
          <t>If cell is light red, value is missing or 0</t>
        </r>
      </text>
    </comment>
    <comment ref="K9" authorId="0" shapeId="0">
      <text>
        <r>
          <rPr>
            <sz val="9"/>
            <color indexed="81"/>
            <rFont val="Tahoma"/>
            <family val="2"/>
          </rPr>
          <t>If cell is light red, value is missing or 0</t>
        </r>
      </text>
    </comment>
    <comment ref="O9" authorId="0" shapeId="0">
      <text>
        <r>
          <rPr>
            <sz val="9"/>
            <color indexed="81"/>
            <rFont val="Tahoma"/>
            <family val="2"/>
          </rPr>
          <t>If cell is light red, value is missing or 0</t>
        </r>
      </text>
    </comment>
    <comment ref="G10" authorId="0" shapeId="0">
      <text>
        <r>
          <rPr>
            <sz val="9"/>
            <color indexed="81"/>
            <rFont val="Tahoma"/>
            <family val="2"/>
          </rPr>
          <t>This cell may contains the formula for calculating recycling efficiency according to Annex I of Commission Regulation 493/2012: Re=Moutput/Minput</t>
        </r>
      </text>
    </comment>
    <comment ref="K10" authorId="0" shapeId="0">
      <text>
        <r>
          <rPr>
            <sz val="9"/>
            <color indexed="81"/>
            <rFont val="Tahoma"/>
            <family val="2"/>
          </rPr>
          <t>This cell may contains the formula for calculating recycling efficiency according to Annex I of Commission Regulation 493/2012: Re=Moutput/Minput</t>
        </r>
      </text>
    </comment>
    <comment ref="O10" authorId="0" shapeId="0">
      <text>
        <r>
          <rPr>
            <sz val="9"/>
            <color indexed="81"/>
            <rFont val="Tahoma"/>
            <family val="2"/>
          </rPr>
          <t>This cell may contains the formula for calculating recycling efficiency according to Annex I of Commission Regulation 493/2012: Re=Moutput/Minput</t>
        </r>
      </text>
    </comment>
    <comment ref="G11" authorId="0" shapeId="0">
      <text>
        <r>
          <rPr>
            <sz val="9"/>
            <color indexed="81"/>
            <rFont val="Tahoma"/>
            <family val="2"/>
          </rPr>
          <t>If cell is light red, value is missing or 0</t>
        </r>
      </text>
    </comment>
    <comment ref="K11" authorId="0" shapeId="0">
      <text>
        <r>
          <rPr>
            <sz val="9"/>
            <color indexed="81"/>
            <rFont val="Tahoma"/>
            <family val="2"/>
          </rPr>
          <t>If cell is light red, value is missing or 0</t>
        </r>
      </text>
    </comment>
    <comment ref="O11" authorId="0" shapeId="0">
      <text>
        <r>
          <rPr>
            <sz val="9"/>
            <color indexed="81"/>
            <rFont val="Tahoma"/>
            <family val="2"/>
          </rPr>
          <t>If cell is light red, value is missing or 0</t>
        </r>
      </text>
    </comment>
    <comment ref="G12" authorId="0" shapeId="0">
      <text>
        <r>
          <rPr>
            <sz val="9"/>
            <color indexed="81"/>
            <rFont val="Tahoma"/>
            <family val="2"/>
          </rPr>
          <t>If cell is light red, value is missing or 0</t>
        </r>
      </text>
    </comment>
    <comment ref="K12" authorId="0" shapeId="0">
      <text>
        <r>
          <rPr>
            <sz val="9"/>
            <color indexed="81"/>
            <rFont val="Tahoma"/>
            <family val="2"/>
          </rPr>
          <t>If cell is light red, value is missing or 0</t>
        </r>
      </text>
    </comment>
    <comment ref="O12" authorId="0" shapeId="0">
      <text>
        <r>
          <rPr>
            <sz val="9"/>
            <color indexed="81"/>
            <rFont val="Tahoma"/>
            <family val="2"/>
          </rPr>
          <t>If cell is light red, value is missing or 0</t>
        </r>
      </text>
    </comment>
    <comment ref="G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K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O13" authorId="0" shapeId="0">
      <text>
        <r>
          <rPr>
            <sz val="9"/>
            <color indexed="81"/>
            <rFont val="Tahoma"/>
            <family val="2"/>
          </rPr>
          <t xml:space="preserve">This cell may contain the formula for calculating the rate of recycled lead content according to Annex II of Commission Regulation 493/2012: RPb=MoutputPb/MinputPb
</t>
        </r>
      </text>
    </comment>
    <comment ref="G14" authorId="0" shapeId="0">
      <text>
        <r>
          <rPr>
            <sz val="9"/>
            <color indexed="81"/>
            <rFont val="Tahoma"/>
            <family val="2"/>
          </rPr>
          <t>If cell is light red, value is missing or 0</t>
        </r>
      </text>
    </comment>
    <comment ref="K14" authorId="0" shapeId="0">
      <text>
        <r>
          <rPr>
            <sz val="9"/>
            <color indexed="81"/>
            <rFont val="Tahoma"/>
            <family val="2"/>
          </rPr>
          <t>If cell is light red, value is missing or 0</t>
        </r>
      </text>
    </comment>
    <comment ref="O14" authorId="0" shapeId="0">
      <text>
        <r>
          <rPr>
            <sz val="9"/>
            <color indexed="81"/>
            <rFont val="Tahoma"/>
            <family val="2"/>
          </rPr>
          <t>If cell is light red, value is missing or 0</t>
        </r>
      </text>
    </comment>
    <comment ref="G15" authorId="0" shapeId="0">
      <text>
        <r>
          <rPr>
            <sz val="9"/>
            <color indexed="81"/>
            <rFont val="Tahoma"/>
            <family val="2"/>
          </rPr>
          <t>If cell is light red, value is missing or 0</t>
        </r>
      </text>
    </comment>
    <comment ref="K15" authorId="0" shapeId="0">
      <text>
        <r>
          <rPr>
            <sz val="9"/>
            <color indexed="81"/>
            <rFont val="Tahoma"/>
            <family val="2"/>
          </rPr>
          <t>If cell is light red, value is missing or 0</t>
        </r>
      </text>
    </comment>
    <comment ref="O15" authorId="0" shapeId="0">
      <text>
        <r>
          <rPr>
            <sz val="9"/>
            <color indexed="81"/>
            <rFont val="Tahoma"/>
            <family val="2"/>
          </rPr>
          <t>If cell is light red, value is missing or 0</t>
        </r>
      </text>
    </comment>
    <comment ref="G16" authorId="0" shapeId="0">
      <text>
        <r>
          <rPr>
            <sz val="9"/>
            <color indexed="81"/>
            <rFont val="Tahoma"/>
            <family val="2"/>
          </rPr>
          <t xml:space="preserve">This cell may contains the formula for calculating recycling efficiency according to Annex I of Commission Regulation 493/2012: Re=Moutput/Minput
</t>
        </r>
      </text>
    </comment>
    <comment ref="K16" authorId="0" shapeId="0">
      <text>
        <r>
          <rPr>
            <sz val="9"/>
            <color indexed="81"/>
            <rFont val="Tahoma"/>
            <family val="2"/>
          </rPr>
          <t xml:space="preserve">This cell may contains the formula for calculating recycling efficiency according to Annex I of Commission Regulation 493/2012: Re=Moutput/Minput
</t>
        </r>
      </text>
    </comment>
    <comment ref="O16" authorId="0" shapeId="0">
      <text>
        <r>
          <rPr>
            <sz val="9"/>
            <color indexed="81"/>
            <rFont val="Tahoma"/>
            <family val="2"/>
          </rPr>
          <t xml:space="preserve">This cell may contains the formula for calculating recycling efficiency according to Annex I of Commission Regulation 493/2012: Re=Moutput/Minput
</t>
        </r>
      </text>
    </comment>
    <comment ref="G17" authorId="0" shapeId="0">
      <text>
        <r>
          <rPr>
            <sz val="9"/>
            <color indexed="81"/>
            <rFont val="Tahoma"/>
            <family val="2"/>
          </rPr>
          <t>If cell is light red, value is missing or 0</t>
        </r>
      </text>
    </comment>
    <comment ref="K17" authorId="0" shapeId="0">
      <text>
        <r>
          <rPr>
            <sz val="9"/>
            <color indexed="81"/>
            <rFont val="Tahoma"/>
            <family val="2"/>
          </rPr>
          <t>If cell is light red, value is missing or 0</t>
        </r>
      </text>
    </comment>
    <comment ref="O17" authorId="0" shapeId="0">
      <text>
        <r>
          <rPr>
            <sz val="9"/>
            <color indexed="81"/>
            <rFont val="Tahoma"/>
            <family val="2"/>
          </rPr>
          <t>If cell is light red, value is missing or 0</t>
        </r>
      </text>
    </comment>
    <comment ref="G18" authorId="0" shapeId="0">
      <text>
        <r>
          <rPr>
            <sz val="9"/>
            <color indexed="81"/>
            <rFont val="Tahoma"/>
            <family val="2"/>
          </rPr>
          <t>If cell is light red, value is missing or 0</t>
        </r>
      </text>
    </comment>
    <comment ref="K18" authorId="0" shapeId="0">
      <text>
        <r>
          <rPr>
            <sz val="9"/>
            <color indexed="81"/>
            <rFont val="Tahoma"/>
            <family val="2"/>
          </rPr>
          <t>If cell is light red, value is missing or 0</t>
        </r>
      </text>
    </comment>
    <comment ref="O18" authorId="0" shapeId="0">
      <text>
        <r>
          <rPr>
            <sz val="9"/>
            <color indexed="81"/>
            <rFont val="Tahoma"/>
            <family val="2"/>
          </rPr>
          <t>If cell is light red, value is missing or 0</t>
        </r>
      </text>
    </comment>
    <comment ref="G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K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O19" authorId="0" shapeId="0">
      <text>
        <r>
          <rPr>
            <sz val="9"/>
            <color indexed="81"/>
            <rFont val="Tahoma"/>
            <family val="2"/>
          </rPr>
          <t xml:space="preserve">This cell may contain the formula for calculating the rate of recycled lead content according to Annex III of Commission Regulation 493/2012: RCd=MoutputCd/MinputCd
</t>
        </r>
      </text>
    </comment>
    <comment ref="G20" authorId="0" shapeId="0">
      <text>
        <r>
          <rPr>
            <sz val="9"/>
            <color indexed="81"/>
            <rFont val="Tahoma"/>
            <family val="2"/>
          </rPr>
          <t>If cell is light red, value is missing or 0</t>
        </r>
      </text>
    </comment>
    <comment ref="K20" authorId="0" shapeId="0">
      <text>
        <r>
          <rPr>
            <sz val="9"/>
            <color indexed="81"/>
            <rFont val="Tahoma"/>
            <family val="2"/>
          </rPr>
          <t>If cell is light red, value is missing or 0</t>
        </r>
      </text>
    </comment>
    <comment ref="O20" authorId="0" shapeId="0">
      <text>
        <r>
          <rPr>
            <sz val="9"/>
            <color indexed="81"/>
            <rFont val="Tahoma"/>
            <family val="2"/>
          </rPr>
          <t>If cell is light red, value is missing or 0</t>
        </r>
      </text>
    </comment>
    <comment ref="G21" authorId="0" shapeId="0">
      <text>
        <r>
          <rPr>
            <sz val="9"/>
            <color indexed="81"/>
            <rFont val="Tahoma"/>
            <family val="2"/>
          </rPr>
          <t>If cell is light red, value is missing or 0</t>
        </r>
      </text>
    </comment>
    <comment ref="K21" authorId="0" shapeId="0">
      <text>
        <r>
          <rPr>
            <sz val="9"/>
            <color indexed="81"/>
            <rFont val="Tahoma"/>
            <family val="2"/>
          </rPr>
          <t>If cell is light red, value is missing or 0</t>
        </r>
      </text>
    </comment>
    <comment ref="O21" authorId="0" shapeId="0">
      <text>
        <r>
          <rPr>
            <sz val="9"/>
            <color indexed="81"/>
            <rFont val="Tahoma"/>
            <family val="2"/>
          </rPr>
          <t>If cell is light red, value is missing or 0</t>
        </r>
      </text>
    </comment>
    <comment ref="G22" authorId="0" shapeId="0">
      <text>
        <r>
          <rPr>
            <sz val="9"/>
            <color indexed="81"/>
            <rFont val="Tahoma"/>
            <family val="2"/>
          </rPr>
          <t xml:space="preserve">This cell may contains the formula for calculating recycling efficiency according to Annex I of Commission Regulation 493/2012: Re=Moutput/Minput
</t>
        </r>
      </text>
    </comment>
    <comment ref="K22" authorId="0" shapeId="0">
      <text>
        <r>
          <rPr>
            <sz val="9"/>
            <color indexed="81"/>
            <rFont val="Tahoma"/>
            <family val="2"/>
          </rPr>
          <t xml:space="preserve">This cell may contains the formula for calculating recycling efficiency according to Annex I of Commission Regulation 493/2012: Re=Moutput/Minput
</t>
        </r>
      </text>
    </comment>
    <comment ref="O22" authorId="0" shapeId="0">
      <text>
        <r>
          <rPr>
            <sz val="9"/>
            <color indexed="81"/>
            <rFont val="Tahoma"/>
            <family val="2"/>
          </rPr>
          <t xml:space="preserve">This cell may contains the formula for calculating recycling efficiency according to Annex I of Commission Regulation 493/2012: Re=Moutput/Minput
</t>
        </r>
      </text>
    </comment>
  </commentList>
</comments>
</file>

<file path=xl/sharedStrings.xml><?xml version="1.0" encoding="utf-8"?>
<sst xmlns="http://schemas.openxmlformats.org/spreadsheetml/2006/main" count="1373" uniqueCount="802">
  <si>
    <t>E</t>
  </si>
  <si>
    <t>Country:</t>
  </si>
  <si>
    <t>W160601</t>
  </si>
  <si>
    <t>W160602</t>
  </si>
  <si>
    <t>COL</t>
  </si>
  <si>
    <t>Description</t>
  </si>
  <si>
    <t>AL</t>
  </si>
  <si>
    <t>Albania</t>
  </si>
  <si>
    <t>AT</t>
  </si>
  <si>
    <t>Austria</t>
  </si>
  <si>
    <t>BA</t>
  </si>
  <si>
    <t>Bosnia and Herzegovina</t>
  </si>
  <si>
    <t>BE</t>
  </si>
  <si>
    <t>Belgium</t>
  </si>
  <si>
    <t>BG</t>
  </si>
  <si>
    <t>Bulgaria</t>
  </si>
  <si>
    <t>CH</t>
  </si>
  <si>
    <t>Switzerland</t>
  </si>
  <si>
    <t>CY</t>
  </si>
  <si>
    <t>Cyprus</t>
  </si>
  <si>
    <t>CZ</t>
  </si>
  <si>
    <t>DE</t>
  </si>
  <si>
    <t>Germany</t>
  </si>
  <si>
    <t>DK</t>
  </si>
  <si>
    <t>Denmark</t>
  </si>
  <si>
    <t>EE</t>
  </si>
  <si>
    <t>Estonia</t>
  </si>
  <si>
    <t>EL</t>
  </si>
  <si>
    <t>Greece</t>
  </si>
  <si>
    <t>ES</t>
  </si>
  <si>
    <t>Spain</t>
  </si>
  <si>
    <t>FI</t>
  </si>
  <si>
    <t>Finland</t>
  </si>
  <si>
    <t>FR</t>
  </si>
  <si>
    <t>France</t>
  </si>
  <si>
    <t>HR</t>
  </si>
  <si>
    <t>Croatia</t>
  </si>
  <si>
    <t>HU</t>
  </si>
  <si>
    <t>Hungary</t>
  </si>
  <si>
    <t>IE</t>
  </si>
  <si>
    <t>Ireland</t>
  </si>
  <si>
    <t>IS</t>
  </si>
  <si>
    <t>Iceland</t>
  </si>
  <si>
    <t>IT</t>
  </si>
  <si>
    <t>Italy</t>
  </si>
  <si>
    <t>LI</t>
  </si>
  <si>
    <t>Liechtenstein</t>
  </si>
  <si>
    <t>LT</t>
  </si>
  <si>
    <t>Lithuania</t>
  </si>
  <si>
    <t>LU</t>
  </si>
  <si>
    <t>Luxembourg</t>
  </si>
  <si>
    <t>LV</t>
  </si>
  <si>
    <t>Latvia</t>
  </si>
  <si>
    <t>ME</t>
  </si>
  <si>
    <t>Montenegro</t>
  </si>
  <si>
    <t>MK</t>
  </si>
  <si>
    <t>MT</t>
  </si>
  <si>
    <t>Malta</t>
  </si>
  <si>
    <t>NL</t>
  </si>
  <si>
    <t>NO</t>
  </si>
  <si>
    <t>Norway</t>
  </si>
  <si>
    <t>PL</t>
  </si>
  <si>
    <t>Poland</t>
  </si>
  <si>
    <t>PT</t>
  </si>
  <si>
    <t>Portugal</t>
  </si>
  <si>
    <t>RO</t>
  </si>
  <si>
    <t>Romania</t>
  </si>
  <si>
    <t>RS</t>
  </si>
  <si>
    <t>Serbia</t>
  </si>
  <si>
    <t>SE</t>
  </si>
  <si>
    <t>Sweden</t>
  </si>
  <si>
    <t>SI</t>
  </si>
  <si>
    <t>Slovenia</t>
  </si>
  <si>
    <t>SK</t>
  </si>
  <si>
    <t>TR</t>
  </si>
  <si>
    <t>Turkey</t>
  </si>
  <si>
    <t>UK</t>
  </si>
  <si>
    <t>United Kingdom</t>
  </si>
  <si>
    <t>XK</t>
  </si>
  <si>
    <t>T</t>
  </si>
  <si>
    <t>PC</t>
  </si>
  <si>
    <t>RCY</t>
  </si>
  <si>
    <t>W160601PB</t>
  </si>
  <si>
    <t>RCY_INP</t>
  </si>
  <si>
    <t>W160605</t>
  </si>
  <si>
    <t>W160602CD</t>
  </si>
  <si>
    <t>D</t>
  </si>
  <si>
    <t>Definition differs, see metadata</t>
  </si>
  <si>
    <t>Reference year:</t>
  </si>
  <si>
    <t xml:space="preserve">Please select your country (click on the white cell):    </t>
  </si>
  <si>
    <t xml:space="preserve">Reference year:    </t>
  </si>
  <si>
    <t>Name:</t>
  </si>
  <si>
    <t>Institution:</t>
  </si>
  <si>
    <t>Unit:</t>
  </si>
  <si>
    <t>Telephone:</t>
  </si>
  <si>
    <t xml:space="preserve">Eurostat would be grateful if you could send us the completed questionnaire ahead of the deadline. </t>
  </si>
  <si>
    <t>Symbol</t>
  </si>
  <si>
    <t>Real zero</t>
  </si>
  <si>
    <t>Not available</t>
  </si>
  <si>
    <t>Standard footnotes</t>
  </si>
  <si>
    <t>The following footnotes will be used for the automatic data processing and data dissemination. Hence, they cannot be changed:</t>
  </si>
  <si>
    <t xml:space="preserve">To include standard footnotes use the drop-down menu. </t>
  </si>
  <si>
    <t>https://ec.europa.eu/eurostat/web/waste/methodology</t>
  </si>
  <si>
    <t>If you have questions, please send them to the following email addresses:</t>
  </si>
  <si>
    <t>ESTAT-WASTE-STATISTICS@EC.EUROPA.EU</t>
  </si>
  <si>
    <t>Country label</t>
  </si>
  <si>
    <t>Country code</t>
  </si>
  <si>
    <t>Label</t>
  </si>
  <si>
    <t>Netherlands</t>
  </si>
  <si>
    <t>Estimated data</t>
  </si>
  <si>
    <t>Notes:</t>
  </si>
  <si>
    <t>Cell shading:</t>
  </si>
  <si>
    <t>Czechia</t>
  </si>
  <si>
    <t>Slovakia</t>
  </si>
  <si>
    <t>Kosovo (UNSCR 1244)</t>
  </si>
  <si>
    <t>North Macedonia</t>
  </si>
  <si>
    <t>Lead batteries
(W160601)</t>
  </si>
  <si>
    <t>Other batteries and accumulators
(W160605)</t>
  </si>
  <si>
    <t>Lead content of lead batteries
(W160601PB)</t>
  </si>
  <si>
    <t xml:space="preserve">Ni-Cd Batteries
(W160602) </t>
  </si>
  <si>
    <t>White: Data provision is mandatory.</t>
  </si>
  <si>
    <t>Light orange: Footnotes (only to be filled-in when relevant)</t>
  </si>
  <si>
    <t>Explanatory
footnote</t>
  </si>
  <si>
    <t>SheetName</t>
  </si>
  <si>
    <t>Table_1</t>
  </si>
  <si>
    <t>Table_2</t>
  </si>
  <si>
    <t>TopLeftCell</t>
  </si>
  <si>
    <t>BottomRightCell</t>
  </si>
  <si>
    <t>RowStep</t>
  </si>
  <si>
    <t>ColumnStep</t>
  </si>
  <si>
    <t>YES</t>
  </si>
  <si>
    <t>G8</t>
  </si>
  <si>
    <t>DistanceFromReferenceToText</t>
  </si>
  <si>
    <t>O12</t>
  </si>
  <si>
    <t>O22</t>
  </si>
  <si>
    <t>O8</t>
  </si>
  <si>
    <t>W19</t>
  </si>
  <si>
    <t>You are kindly requested to fill in all the four tables belonging to this questionnaire.</t>
  </si>
  <si>
    <t>Former Color</t>
  </si>
  <si>
    <t>Sheet</t>
  </si>
  <si>
    <t>Cell</t>
  </si>
  <si>
    <t>Link to Error</t>
  </si>
  <si>
    <t>G10</t>
  </si>
  <si>
    <t>G13</t>
  </si>
  <si>
    <t>O10</t>
  </si>
  <si>
    <t>O13</t>
  </si>
  <si>
    <t>IMPORTANT: The same cell must not be included in two ranges. In such a case the switch will operate twice, leaving the cell in the same original state</t>
  </si>
  <si>
    <t>pre-filled values</t>
  </si>
  <si>
    <t>K22</t>
  </si>
  <si>
    <t>G9</t>
  </si>
  <si>
    <t>K21</t>
  </si>
  <si>
    <t>pre-filled formulas</t>
  </si>
  <si>
    <t>formulas</t>
  </si>
  <si>
    <t>LockType</t>
  </si>
  <si>
    <t>3. Data reporting - questionnaire</t>
  </si>
  <si>
    <t>https://ec.europa.eu/eurostat/web/waste/legislation</t>
  </si>
  <si>
    <t>2. Legal acts</t>
  </si>
  <si>
    <t>1. Background</t>
  </si>
  <si>
    <t>Table of contents</t>
  </si>
  <si>
    <t>Unit E-2: Environmental statistics and accounts; sustainable development</t>
  </si>
  <si>
    <t>Directorate E: Sectoral and regional statistics</t>
  </si>
  <si>
    <t>Statistical Office of the European Union</t>
  </si>
  <si>
    <t>Error</t>
  </si>
  <si>
    <t>Footnote Shift From Value</t>
  </si>
  <si>
    <t>Empty Is Valid If Footnote Exists</t>
  </si>
  <si>
    <t>Column Step</t>
  </si>
  <si>
    <t>Row Step</t>
  </si>
  <si>
    <t>Bottom Right Cell</t>
  </si>
  <si>
    <t>Top Left Cell</t>
  </si>
  <si>
    <t>Severity</t>
  </si>
  <si>
    <t>Valid values: EQ (Strictly equal); GE (Greater or Equal); GT (Strictly greater - No threshold will be considered)</t>
  </si>
  <si>
    <t>Display text in error</t>
  </si>
  <si>
    <t>Only if all data is available</t>
  </si>
  <si>
    <t>Valid Threshold</t>
  </si>
  <si>
    <t>Greater or Equal</t>
  </si>
  <si>
    <t>Column Block Repetition Step</t>
  </si>
  <si>
    <t>Row Block Repetition Step</t>
  </si>
  <si>
    <t>Last TotalCell (Last block)</t>
  </si>
  <si>
    <t>First TotalCell (first block)</t>
  </si>
  <si>
    <t>First cell in the first block to be validated</t>
  </si>
  <si>
    <t>List of Cells
 (first block)</t>
  </si>
  <si>
    <t>Name of the sheet to be validated (e.g. Table 1)</t>
  </si>
  <si>
    <t>PARAMETRES</t>
  </si>
  <si>
    <t>- The block can be repeated at regular patterns through rows and columns at the same time</t>
  </si>
  <si>
    <t>- Only the first block must be explicitly defined</t>
  </si>
  <si>
    <t>- A block is defined as a sequence of addendums in the same row or column</t>
  </si>
  <si>
    <t>This sheet is meant to define the validation for summations in a row or in a column.</t>
  </si>
  <si>
    <t>DESCRIPTION</t>
  </si>
  <si>
    <t>NO or YES</t>
  </si>
  <si>
    <t>GT does not admit Tolerance</t>
  </si>
  <si>
    <t>EQ or GE or GT</t>
  </si>
  <si>
    <t>Must be &gt; 0 for a not relevant dimension. Else you get an infinite loop</t>
  </si>
  <si>
    <t>GE</t>
  </si>
  <si>
    <t>EQ</t>
  </si>
  <si>
    <t>Valid Tolerance</t>
  </si>
  <si>
    <t>Last Total Cell
(Last block)</t>
  </si>
  <si>
    <t>First Total Cell (first block)</t>
  </si>
  <si>
    <t>Sheet Name</t>
  </si>
  <si>
    <t>Checked-Cri-OK-however policy to look for old data (if not changed- no error check should be done</t>
  </si>
  <si>
    <t>Focus Back To</t>
  </si>
  <si>
    <t>Content is Mandatory</t>
  </si>
  <si>
    <t>M8=M11+M14+M17</t>
  </si>
  <si>
    <t>Formulas</t>
  </si>
  <si>
    <t>Upper value</t>
  </si>
  <si>
    <t>Lower value</t>
  </si>
  <si>
    <t>Column shift from value to footnote</t>
  </si>
  <si>
    <t>Accept error If Footnote Exists</t>
  </si>
  <si>
    <t>If denominator = 0</t>
  </si>
  <si>
    <t>Ratio Greater or Equal than result cell</t>
  </si>
  <si>
    <t xml:space="preserve">Numerator multiplied by </t>
  </si>
  <si>
    <t>Last result
(Last block)</t>
  </si>
  <si>
    <t>First result
(First block)</t>
  </si>
  <si>
    <t>Denominator (first block)</t>
  </si>
  <si>
    <t>Numerator
 (first block)</t>
  </si>
  <si>
    <t>Verified CR 20200504</t>
  </si>
  <si>
    <t>1)     All the cells that include mandatory data should be filled in with a value. In the questionnaire all these cells are uncoloured.</t>
  </si>
  <si>
    <t>5.1 Tables 1 to 2</t>
  </si>
  <si>
    <t>When an explanatory footnote is referenced (by means of a number selected from a drop-down list), the referenced footnote must not be empty.</t>
  </si>
  <si>
    <t>Warning</t>
  </si>
  <si>
    <t>Zero Is Valid If Footnote Exists</t>
  </si>
  <si>
    <t>Is Valid If Footnote Exists</t>
  </si>
  <si>
    <t>O11</t>
  </si>
  <si>
    <t>Cadmium content of cadmium batteries
(W160602CD)</t>
  </si>
  <si>
    <t>if there is a footnote we accept that the rule is not respected</t>
  </si>
  <si>
    <t>Recycling efficiency%</t>
  </si>
  <si>
    <r>
      <t>M</t>
    </r>
    <r>
      <rPr>
        <b/>
        <vertAlign val="subscript"/>
        <sz val="10"/>
        <rFont val="Times New Roman"/>
        <family val="1"/>
      </rPr>
      <t>input</t>
    </r>
    <r>
      <rPr>
        <b/>
        <sz val="10"/>
        <rFont val="Times New Roman"/>
        <family val="1"/>
      </rPr>
      <t>, total (Tonnes)</t>
    </r>
  </si>
  <si>
    <r>
      <t>M</t>
    </r>
    <r>
      <rPr>
        <b/>
        <vertAlign val="subscript"/>
        <sz val="10"/>
        <rFont val="Times New Roman"/>
        <family val="1"/>
      </rPr>
      <t>output</t>
    </r>
    <r>
      <rPr>
        <b/>
        <sz val="10"/>
        <rFont val="Times New Roman"/>
        <family val="1"/>
      </rPr>
      <t>, total (Tonnes)</t>
    </r>
  </si>
  <si>
    <r>
      <t>M</t>
    </r>
    <r>
      <rPr>
        <b/>
        <vertAlign val="subscript"/>
        <sz val="10"/>
        <rFont val="Times New Roman"/>
        <family val="1"/>
      </rPr>
      <t>input</t>
    </r>
    <r>
      <rPr>
        <b/>
        <sz val="10"/>
        <rFont val="Times New Roman"/>
        <family val="1"/>
      </rPr>
      <t>, Pb (Tonnes)</t>
    </r>
  </si>
  <si>
    <r>
      <t>M</t>
    </r>
    <r>
      <rPr>
        <b/>
        <vertAlign val="subscript"/>
        <sz val="10"/>
        <rFont val="Times New Roman"/>
        <family val="1"/>
      </rPr>
      <t>output</t>
    </r>
    <r>
      <rPr>
        <b/>
        <sz val="10"/>
        <rFont val="Times New Roman"/>
        <family val="1"/>
      </rPr>
      <t>, Pb (Tonnes)</t>
    </r>
  </si>
  <si>
    <r>
      <t>M</t>
    </r>
    <r>
      <rPr>
        <b/>
        <vertAlign val="subscript"/>
        <sz val="10"/>
        <rFont val="Times New Roman"/>
        <family val="1"/>
      </rPr>
      <t>input</t>
    </r>
    <r>
      <rPr>
        <b/>
        <sz val="10"/>
        <rFont val="Times New Roman"/>
        <family val="1"/>
      </rPr>
      <t>, Cd (Tonnes)</t>
    </r>
  </si>
  <si>
    <r>
      <t>M</t>
    </r>
    <r>
      <rPr>
        <b/>
        <vertAlign val="subscript"/>
        <sz val="10"/>
        <rFont val="Times New Roman"/>
        <family val="1"/>
      </rPr>
      <t>output</t>
    </r>
    <r>
      <rPr>
        <b/>
        <sz val="10"/>
        <rFont val="Times New Roman"/>
        <family val="1"/>
      </rPr>
      <t>, Cd (Tonnes)</t>
    </r>
  </si>
  <si>
    <t>Rate of recycled lead content (degree of recycled Pb)%</t>
  </si>
  <si>
    <t>Rate of recycled cadmium content (degree of recycled Cd)%</t>
  </si>
  <si>
    <t>Previous years</t>
  </si>
  <si>
    <t>Reference year analysis</t>
  </si>
  <si>
    <t>Time series analysis against reference year</t>
  </si>
  <si>
    <t>PLAUSIBILITY WARNINGS</t>
  </si>
  <si>
    <t>W10</t>
  </si>
  <si>
    <t>W8</t>
  </si>
  <si>
    <t>S19</t>
  </si>
  <si>
    <t>S17</t>
  </si>
  <si>
    <t>S18</t>
  </si>
  <si>
    <t>W13</t>
  </si>
  <si>
    <t>W11</t>
  </si>
  <si>
    <t>S10</t>
  </si>
  <si>
    <t>Info</t>
  </si>
  <si>
    <t>RuleName</t>
  </si>
  <si>
    <t>RatioDenominatorIsAverage</t>
  </si>
  <si>
    <t>Validation Rule</t>
  </si>
  <si>
    <t>CDD</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</si>
  <si>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</si>
  <si>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</si>
  <si>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</si>
  <si>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</si>
  <si>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</si>
  <si>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</si>
  <si>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</si>
  <si>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</si>
  <si>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</si>
  <si>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</si>
  <si>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</si>
  <si>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</si>
  <si>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</si>
  <si>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</si>
  <si>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</si>
  <si>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</si>
  <si>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https://webgate.ec.europa.eu/edamis/helpcenter/website/index.htm</t>
  </si>
  <si>
    <t>Functional e-mail</t>
  </si>
  <si>
    <t>estat-support-edamis@ec.europa.eu</t>
  </si>
  <si>
    <t>E2 information</t>
  </si>
  <si>
    <t>Telephone</t>
  </si>
  <si>
    <t>(+352) 4301 33213</t>
  </si>
  <si>
    <t>Contact</t>
  </si>
  <si>
    <t>Methodology URL</t>
  </si>
  <si>
    <t>Legislation URL</t>
  </si>
  <si>
    <t>Email adress:</t>
  </si>
  <si>
    <t xml:space="preserve"> GETTING STARTED</t>
  </si>
  <si>
    <t>BASIC INSTRUCTIONS</t>
  </si>
  <si>
    <t>1. Data transmission</t>
  </si>
  <si>
    <t>2. Reporting conventions</t>
  </si>
  <si>
    <t>Annex: How to fill in the data sheets of the questionnaire</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</si>
  <si>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</si>
  <si>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</si>
  <si>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</si>
  <si>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</si>
  <si>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</si>
  <si>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</si>
  <si>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</si>
  <si>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</si>
  <si>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</si>
  <si>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For methodological questions please contact:</t>
  </si>
  <si>
    <t>2.  Reporting conventions:</t>
  </si>
  <si>
    <t>Reporting of zeroes and not availble data must follow this convention:</t>
  </si>
  <si>
    <t xml:space="preserve"> (empty cell)</t>
  </si>
  <si>
    <t>- Letters for standard footnotes (as defined by Eurostat) and…</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</si>
  <si>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</si>
  <si>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A summary methodology is presented in this questionnaire, in the sheet named 'Methodology'. It is essential to read this sheet before filling in the questionnaire as it contains, beside the summary methodology, important information on priorities for filling in the tables, data sources and hints for establishing a methodology at national level.</t>
  </si>
  <si>
    <r>
      <rPr>
        <b/>
        <sz val="11"/>
        <rFont val="Arial"/>
        <family val="2"/>
      </rPr>
      <t>D)</t>
    </r>
    <r>
      <rPr>
        <sz val="11"/>
        <rFont val="Arial"/>
        <family val="2"/>
      </rPr>
      <t xml:space="preserve"> Definition differs, see metadata</t>
    </r>
  </si>
  <si>
    <r>
      <rPr>
        <b/>
        <sz val="11"/>
        <rFont val="Arial"/>
        <family val="2"/>
      </rPr>
      <t>E)</t>
    </r>
    <r>
      <rPr>
        <sz val="11"/>
        <rFont val="Arial"/>
        <family val="2"/>
      </rPr>
      <t xml:space="preserve"> Estimated data</t>
    </r>
  </si>
  <si>
    <t>Please do not report footnotes that elaborate on e.g. source data and compilation methods; these are to be described in the quality report document.</t>
  </si>
  <si>
    <t>3. Footnotes:</t>
  </si>
  <si>
    <t>3.1 Standard footnotes</t>
  </si>
  <si>
    <t>4. Methodology and questions:</t>
  </si>
  <si>
    <t>3. Footnotes</t>
  </si>
  <si>
    <t>4. Methodology and questions</t>
  </si>
  <si>
    <t>METHODOLOGY AND LEGAL ACTS</t>
  </si>
  <si>
    <t>The guidelines are available here:</t>
  </si>
  <si>
    <t>2.  Legal acts</t>
  </si>
  <si>
    <t>The legislation is available here:</t>
  </si>
  <si>
    <t>The reporting shall cover a full calendar year.</t>
  </si>
  <si>
    <t>The basic instructions sheet consists of some information necessary for filling in this questionnaire correctly, like country codes, reference years, unit of measure, allowed symbols, metadata, footnotes, and transmission to Eurostat.</t>
  </si>
  <si>
    <t>VALIDATION RULES</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</si>
  <si>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</si>
  <si>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 xml:space="preserve">The validation process evaluates a list of predefined logical and arithmetic statements, such as "a value exists in this cell" or "A = A01+A02+A03". These predefined logical and arithmetic statements are called "Validation rules". </t>
  </si>
  <si>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</si>
  <si>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</si>
  <si>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An "error" is an issue that will trigger further question from Eurostat to the data provider and will very likely end with the request from Eurostat for a new data submission.</t>
  </si>
  <si>
    <t>The countries are kindly requested to launch the validation tool before submitting the questionnaire, and correct the errors highlighted in the ErrorLog sheet.</t>
  </si>
  <si>
    <t>Important facts to notice:</t>
  </si>
  <si>
    <t>Empty cells are accounted as 0 in the formulas defining aggregation of data (totals)</t>
  </si>
  <si>
    <t>The following validation rules are implemented by the validation tool</t>
  </si>
  <si>
    <t>1. Mandatory data</t>
  </si>
  <si>
    <t>2. Arithmetic rules</t>
  </si>
  <si>
    <t>1. Mandatory Data:</t>
  </si>
  <si>
    <t>All the information requested in the sheet "GETTING STARTED" must be filled in.</t>
  </si>
  <si>
    <t xml:space="preserve">In case the mandatory data is not available please add an explanatory footnote providing a justification for failing to provide a mandatory figure. In this case, the automatic validation process will display a "warning" issue in the error log. This explanatory footnote is only meant for validation purposes and database storage. The official details on unreported data, whenever required, shall be reported in the quality report.  </t>
  </si>
  <si>
    <t xml:space="preserve">TABLE_1: </t>
  </si>
  <si>
    <t xml:space="preserve">TABLE_2: </t>
  </si>
  <si>
    <t>Change</t>
  </si>
  <si>
    <t>Version</t>
  </si>
  <si>
    <t>Date</t>
  </si>
  <si>
    <t>Summations: Accept LT and LE</t>
  </si>
  <si>
    <t>Standard macros</t>
  </si>
  <si>
    <r>
      <t xml:space="preserve">Valid flags </t>
    </r>
    <r>
      <rPr>
        <b/>
        <sz val="10"/>
        <color theme="0"/>
        <rFont val="Calibri"/>
        <family val="2"/>
        <scheme val="minor"/>
      </rPr>
      <t>(obs_conf)</t>
    </r>
  </si>
  <si>
    <r>
      <t xml:space="preserve">Valid flags </t>
    </r>
    <r>
      <rPr>
        <b/>
        <sz val="10"/>
        <color theme="0"/>
        <rFont val="Calibri"/>
        <family val="2"/>
        <scheme val="minor"/>
      </rPr>
      <t>(obs_status)</t>
    </r>
  </si>
  <si>
    <t xml:space="preserve">2)     When mandatory data is not reported, an explanatory footnote must be provided. If the explanation is extensively explained in the quality report, please add an explanatory footnote with the text "See Quality report, section xxxxx" or alike. This explanatory footnote is only meant for validation purposes and database storage. The official details on unreported data, whenever required, shall be reported in the quality report.  </t>
  </si>
  <si>
    <t>All reported values must be bigger than 0 (positive values)</t>
  </si>
  <si>
    <t>Zero values will trigger an "error" unless the justification is described by an explanatory footnote.</t>
  </si>
  <si>
    <t>3. Explanatory footnotes</t>
  </si>
  <si>
    <t>03m18</t>
  </si>
  <si>
    <t>Several pages</t>
  </si>
  <si>
    <t>Hyperlinks to the same sheet have been removed</t>
  </si>
  <si>
    <t>Change macro version v18</t>
  </si>
  <si>
    <t>Change password</t>
  </si>
  <si>
    <t>Input data tables</t>
  </si>
  <si>
    <t>Change default sheet protection in input tables: allow selection of locked cells.</t>
  </si>
  <si>
    <t>m17</t>
  </si>
  <si>
    <t>Changed by</t>
  </si>
  <si>
    <t>Non compliance Is Valid If Footnote Exists</t>
  </si>
  <si>
    <t>Summations</t>
  </si>
  <si>
    <t>Add columns for "Non compliance Is Valid If Footnote Exists" and "Footnote Shift From Value"</t>
  </si>
  <si>
    <t>REMARKS</t>
  </si>
  <si>
    <t>K:L</t>
  </si>
  <si>
    <t>CRE</t>
  </si>
  <si>
    <t>EXPLANATORY FOOTNOTES</t>
  </si>
  <si>
    <t>The explanatory footnotes can be used for any meaning beyond the standard footnotes.</t>
  </si>
  <si>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</si>
  <si>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04m18</t>
  </si>
  <si>
    <t>Footnotes list, basic instructions</t>
  </si>
  <si>
    <t>I suppressed country specific in front of footnote, this comes from some mess last year</t>
  </si>
  <si>
    <t xml:space="preserve">Because: it leads confusion, in the data part there is written explanatory footnote,  last year it was there is written explanatory footnote in the questionnaire, the explantory footnote are meant to explain very specific issue related to the datum that can be general and not solely country related, while  country specifique notes are a document we prepare for explaining specific methodological explanation that has to go in the quality report and may differ from country to country. Here instead we have specific issues related to the inputed datum, that are usually not arising from methodological matters but by contingent situations; moreover "country specific" just creates confusion, as the country is already writen data of herself they will not report what is usually generic issues or depending from the year!!! It goes against also what we wrote in basic instructions: Please do not report footnotes that elaborate on e.g. source data and compilation methods; these are to be described in the quality report sheet. </t>
  </si>
  <si>
    <t>all tables</t>
  </si>
  <si>
    <t>deleted the standard footnotes hints, it must be only in basic instructions, moreover it was looking different</t>
  </si>
  <si>
    <t>T1 E 28  29 and 30, T2  E30 31 and 32</t>
  </si>
  <si>
    <t>All visible sheets</t>
  </si>
  <si>
    <t>Add page footer</t>
  </si>
  <si>
    <t>Eurostat logo</t>
  </si>
  <si>
    <t>Property "move but don't size with cells"</t>
  </si>
  <si>
    <t xml:space="preserve"> INDEX - STRUCTURE OF THE QUESTIONNAIRE</t>
  </si>
  <si>
    <t>I. Basic information</t>
  </si>
  <si>
    <t>TITLE</t>
  </si>
  <si>
    <t>TYPE</t>
  </si>
  <si>
    <t>Index</t>
  </si>
  <si>
    <t>Structure of the questionnaire</t>
  </si>
  <si>
    <t>for information</t>
  </si>
  <si>
    <t xml:space="preserve">Basic instructions </t>
  </si>
  <si>
    <t>Basic instructions</t>
  </si>
  <si>
    <t>for reading before filling in the questionnaire</t>
  </si>
  <si>
    <t>Methodology</t>
  </si>
  <si>
    <t>Explanatory notes and methodology</t>
  </si>
  <si>
    <t>Validation rules</t>
  </si>
  <si>
    <t>II. Reporting data (To be filled in by the country)</t>
  </si>
  <si>
    <t>GETTING STARTED</t>
  </si>
  <si>
    <t>Country and data collection definition. Administrative data.</t>
  </si>
  <si>
    <t>for filling in</t>
  </si>
  <si>
    <t>Footnotes list</t>
  </si>
  <si>
    <t>Table 1</t>
  </si>
  <si>
    <t xml:space="preserve">for filling in. </t>
  </si>
  <si>
    <t>Table 2</t>
  </si>
  <si>
    <t>ErrorLog</t>
  </si>
  <si>
    <t>Validation result. List of errors and warnings revealed by the validation process</t>
  </si>
  <si>
    <t>for checking accurately before submitting</t>
  </si>
  <si>
    <t>INDEX</t>
  </si>
  <si>
    <t>Include page INDEX (It was missing)</t>
  </si>
  <si>
    <t>04m19</t>
  </si>
  <si>
    <t>04m20</t>
  </si>
  <si>
    <t>Light blue (cyan): Data provision is voluntary.</t>
  </si>
  <si>
    <t xml:space="preserve">Notes: </t>
  </si>
  <si>
    <t>T1</t>
  </si>
  <si>
    <t>from O10 to W19</t>
  </si>
  <si>
    <t>Mandatory</t>
  </si>
  <si>
    <t>from O11 to W19</t>
  </si>
  <si>
    <t>change of messages</t>
  </si>
  <si>
    <t>05m18</t>
  </si>
  <si>
    <t>all mandatory cut, as these are now voluntary</t>
  </si>
  <si>
    <t>column AAAB, AC, voluntary</t>
  </si>
  <si>
    <t>from O10 to W22</t>
  </si>
  <si>
    <t>insertion of all formulas, not meant for the lock unlock; voluntary data from O11 to W19, explanation note for voluntary data; redited the comments</t>
  </si>
  <si>
    <t>T2</t>
  </si>
  <si>
    <t>T1 and T2</t>
  </si>
  <si>
    <t>from 24E to G30</t>
  </si>
  <si>
    <t>change of cells, they were wrongly aligned, integration of text…</t>
  </si>
  <si>
    <t xml:space="preserve">- Numbers for explanatory footnotes (to be defined by the data compilers). </t>
  </si>
  <si>
    <t>3)     It is possible to insert decimal numbers. The display of decimal positions is limited to 3 decimal places. It is recommended to use all the decimal places when this information is available.</t>
  </si>
  <si>
    <t>4)     Zero values in this data collection are rare events. It is possible to report zeroes, but it is necessary to insert an explanatory footnote.</t>
  </si>
  <si>
    <t>5)     To include standard footnotes use the drop-down menu.</t>
  </si>
  <si>
    <t>6)     The text of explanatory footnotes can be entered in the worksheet 'Footnotes list'.</t>
  </si>
  <si>
    <r>
      <t xml:space="preserve">2. Dark grey shaded boxes: prefilled data coming from previous year, to facilitate prevalidation; these data cannot be changed and inserted; </t>
    </r>
    <r>
      <rPr>
        <b/>
        <sz val="11"/>
        <rFont val="Arial"/>
        <family val="2"/>
      </rPr>
      <t>in the case modifications are needed, please contact Eurostat</t>
    </r>
  </si>
  <si>
    <t>3. Light blue shaded boxes: provision of data is voluntary</t>
  </si>
  <si>
    <r>
      <t>4. Light grey shaded boxes: usually these cells contain a formula and the calculation is automatic;</t>
    </r>
    <r>
      <rPr>
        <b/>
        <sz val="11"/>
        <rFont val="Arial"/>
        <family val="2"/>
      </rPr>
      <t xml:space="preserve"> in this questionnaire these cells are never locked to permit the prefilling of the questionnaire. Therefore, please do not input any data into these cells if you prefer to have the automatic calculation. In any case, the validation process is highlighting errors and is warning about any inserted value differing from the expected formulas. Finally, inserting manually a formula that differs from the original one is forbidden.</t>
    </r>
  </si>
  <si>
    <t>1. White shaded (uncoloured) boxes: provision of data is mandatory</t>
  </si>
  <si>
    <t>Light grey: these cells usually contain formulas, but can be overwritten by the users as they are not locked; in case of prefilling, the formulas are substituted with the reported value.</t>
  </si>
  <si>
    <t xml:space="preserve">Light grey: these cells usually contain formulas, but can be overwritten by the users as they are not locked; in case of prefilling, the formulas are substituted with the reported value. </t>
  </si>
  <si>
    <t xml:space="preserve">It is possible to supersede the automatic calculation of formulas. In this questionnaire, all the cells are unlocked. In case of prefilling of previous years, the formulas are substituted with the reported value. Please have a look at sheet "Basic instructions" and at the comments in the tables to see the source of the formula arising from the legislation. </t>
  </si>
  <si>
    <t>Basic Instructions:</t>
  </si>
  <si>
    <t>06m18</t>
  </si>
  <si>
    <t>change of text here and there and added more info on legislation and formula</t>
  </si>
  <si>
    <t>several, already started in version 05m18</t>
  </si>
  <si>
    <t>insertion of all formulas, not meant for the lock unlock; re-edited the comments</t>
  </si>
  <si>
    <t>title table 2</t>
  </si>
  <si>
    <t>correction of title table 2: the title was not having the second line, I had to merge it in notepad to be able to have it correctly displayed; no link was modified</t>
  </si>
  <si>
    <t>07m18</t>
  </si>
  <si>
    <t>comments in blu cells</t>
  </si>
  <si>
    <t>comments in the voluntary cells have been deleted: not anymore valida as there was not anymore the conditional formatting</t>
  </si>
  <si>
    <t>text changed from
 Output cannot be higher than input
 Total input must be higher than the specific metal input
 Total output must be higher than the specific metal output
to
 Mass input must be higher than mass output
 Total mass input must be higher than the specific metal content mass input
 Total mass output must be higher than the specific metal content mass output</t>
  </si>
  <si>
    <t>M6 to M8</t>
  </si>
  <si>
    <t>colour changed for formulas, probably lost due to the failure of a save file operation!</t>
  </si>
  <si>
    <t>change of column width</t>
  </si>
  <si>
    <t>column width changed to minimize emplty blank for short text columns and to permit to have the full line of alert visiblecolour changed for formulas, probably lost due to the failure of a save file operation!</t>
  </si>
  <si>
    <t>first two lines for getting started were missing, I added them</t>
  </si>
  <si>
    <t>row 2 and row3</t>
  </si>
  <si>
    <t>E9</t>
  </si>
  <si>
    <t>E10</t>
  </si>
  <si>
    <t>STANDARD FOR ALL QUESTIONNAIRES</t>
  </si>
  <si>
    <t>D14</t>
  </si>
  <si>
    <t>D22</t>
  </si>
  <si>
    <t>comments mandatory cells(white)</t>
  </si>
  <si>
    <t>for approval Cesar</t>
  </si>
  <si>
    <t>for check of Cesar (I copied from ELV)</t>
  </si>
  <si>
    <t>formulas explanatory text dark grey cells: copied VLOOKUP formulas of the Explanatory text</t>
  </si>
  <si>
    <t>col G and col K</t>
  </si>
  <si>
    <t>for check of Cesar (I copied from the other column)</t>
  </si>
  <si>
    <t>changed "red" to "light red"</t>
  </si>
  <si>
    <t>08m18</t>
  </si>
  <si>
    <t xml:space="preserve">I deleted again, I remembered that it is not necessary (for check of Cesar) </t>
  </si>
  <si>
    <t>deleted formulas explanatory text dark grey cells: copied VLOOKUP formulas of the Explanatory text: I rememberd that the numbered footnote is not available (I saw it was added this year to keep columns letter names standard)</t>
  </si>
  <si>
    <t>correction of this text: "Warning: the target must be below 100, explanatory footnote required" into this "Warning: the rate must be below 100, explanatory footnote required"</t>
  </si>
  <si>
    <t>T1, T2</t>
  </si>
  <si>
    <t>column warning AB (t1) and T (T2)</t>
  </si>
  <si>
    <t>Threshold</t>
  </si>
  <si>
    <t>row 3</t>
  </si>
  <si>
    <t>added warning on collection rate higher than 100%</t>
  </si>
  <si>
    <r>
      <t>added :
row 35 If the reported value does not correspond</t>
    </r>
    <r>
      <rPr>
        <b/>
        <sz val="10"/>
        <rFont val="Arial"/>
        <family val="2"/>
      </rPr>
      <t xml:space="preserve"> or if the value is higher than 100:</t>
    </r>
    <r>
      <rPr>
        <sz val="10"/>
        <rFont val="Arial"/>
        <family val="2"/>
      </rPr>
      <t xml:space="preserve">
row 43 </t>
    </r>
    <r>
      <rPr>
        <b/>
        <sz val="10"/>
        <rFont val="Arial"/>
        <family val="2"/>
      </rPr>
      <t xml:space="preserve">Finally, the rates are higher than 100%, an error message will appear: please correct the values, as the Minputs must be higher than the Moutputs. </t>
    </r>
  </si>
  <si>
    <t>TABLE 2: PRE-FILLING</t>
  </si>
  <si>
    <t>Sheet From</t>
  </si>
  <si>
    <t>Sheet To</t>
  </si>
  <si>
    <t>Confidentiality flag</t>
  </si>
  <si>
    <t>Table_1 (Prefilling)</t>
  </si>
  <si>
    <t>Table_2 (Prefilling)</t>
  </si>
  <si>
    <t>Macros</t>
  </si>
  <si>
    <t>Macros version 19</t>
  </si>
  <si>
    <t>Macros and sheets for pre-filling</t>
  </si>
  <si>
    <t>10m19</t>
  </si>
  <si>
    <t>clean ups of comment</t>
  </si>
  <si>
    <t>cleaning of text after the checks with Oscar</t>
  </si>
  <si>
    <t>List of explanatory footnotes</t>
  </si>
  <si>
    <t>cut of country specific in front of explanatory footnote</t>
  </si>
  <si>
    <t>correction</t>
  </si>
  <si>
    <t xml:space="preserve">Macros version 19 reupload: Cesar fixed error in SimpleRatio </t>
  </si>
  <si>
    <t>11m19</t>
  </si>
  <si>
    <t>row 19</t>
  </si>
  <si>
    <t>Message on Validation rules before transmission</t>
  </si>
  <si>
    <r>
      <t>Before transmitting the data, it is mandatory to proceed with the validation</t>
    </r>
    <r>
      <rPr>
        <sz val="11"/>
        <rFont val="Arial"/>
        <family val="2"/>
      </rPr>
      <t xml:space="preserve"> by pressing the button </t>
    </r>
    <r>
      <rPr>
        <b/>
        <sz val="11"/>
        <rFont val="Arial"/>
        <family val="2"/>
      </rPr>
      <t xml:space="preserve">Validate questionnaire </t>
    </r>
    <r>
      <rPr>
        <sz val="11"/>
        <rFont val="Arial"/>
        <family val="2"/>
      </rPr>
      <t xml:space="preserve">on the top left corner of each table. It is mandatory to verify the </t>
    </r>
    <r>
      <rPr>
        <b/>
        <sz val="11"/>
        <rFont val="Arial"/>
        <family val="2"/>
      </rPr>
      <t>ErrorLog</t>
    </r>
    <r>
      <rPr>
        <sz val="11"/>
        <rFont val="Arial"/>
        <family val="2"/>
      </rPr>
      <t xml:space="preserve"> sheet and provide explanatory footnotes or corrections for all the errors. The validation rules are explained in detail in sheet </t>
    </r>
    <r>
      <rPr>
        <b/>
        <sz val="11"/>
        <rFont val="Arial"/>
        <family val="2"/>
      </rPr>
      <t>Validation Rules</t>
    </r>
    <r>
      <rPr>
        <sz val="11"/>
        <rFont val="Arial"/>
        <family val="2"/>
      </rPr>
      <t>.</t>
    </r>
  </si>
  <si>
    <t>WASTE_FOOD_A</t>
  </si>
  <si>
    <t>Annual reporting on food waste and food waste prevention</t>
  </si>
  <si>
    <t>Data on food waste amounts</t>
  </si>
  <si>
    <t>Data on management of food surplus related to food waste prevention</t>
  </si>
  <si>
    <t xml:space="preserve">TABLE 2: Data on management of food surplus related to food waste prevention
Unit: tonnes of fresh mass
</t>
  </si>
  <si>
    <t>Standard footnote</t>
  </si>
  <si>
    <t>Reuse: food donation and other redistribution for human consumption</t>
  </si>
  <si>
    <t>Food provided to feed business operators for transformation into feed*</t>
  </si>
  <si>
    <t>Former food placed as feed on the market by operators registered simultaneously as food and feed business**</t>
  </si>
  <si>
    <t>REU</t>
  </si>
  <si>
    <t>REU_SELL_FBO</t>
  </si>
  <si>
    <t>REU_SELL_BO</t>
  </si>
  <si>
    <t>Reuse - sell or donate as feed by the business operator</t>
  </si>
  <si>
    <t>Reuse - sell or donate to a feed business operator</t>
  </si>
  <si>
    <t>Reuse</t>
  </si>
  <si>
    <t>Primary production</t>
  </si>
  <si>
    <t>C10_C11</t>
  </si>
  <si>
    <t>Processing and manufacturing</t>
  </si>
  <si>
    <t>Retail and other distribution of food</t>
  </si>
  <si>
    <t>Restaurants and food services</t>
  </si>
  <si>
    <t>HH</t>
  </si>
  <si>
    <t>Households</t>
  </si>
  <si>
    <t>TOT</t>
  </si>
  <si>
    <t>Total</t>
  </si>
  <si>
    <t>Stage of the food supply chain</t>
  </si>
  <si>
    <t>nace_r2</t>
  </si>
  <si>
    <t>C</t>
  </si>
  <si>
    <t>confidential</t>
  </si>
  <si>
    <t>secondary confidentiality</t>
  </si>
  <si>
    <t>unit</t>
  </si>
  <si>
    <t>Confidentiality footnote</t>
  </si>
  <si>
    <t>TABLE 1: Data on food waste amounts
Unit: tonnes of fresh mass</t>
  </si>
  <si>
    <t>COL_ED</t>
  </si>
  <si>
    <t>DSP_WW</t>
  </si>
  <si>
    <t>W091_092_101_FD</t>
  </si>
  <si>
    <t>Total food waste**</t>
  </si>
  <si>
    <t>Of which: edible food waste***</t>
  </si>
  <si>
    <t>Food drained as or with wastewaters</t>
  </si>
  <si>
    <t>Total food waste according to Article 1 of 2019/1597*</t>
  </si>
  <si>
    <t>Note: The Commission encourages countries to provide voluntary data on the disaggregated amounts of edible food waste and food drained as or with wastewaters; Eurostat acknowledges that the quality of voluntary data is not as high as expected for mandatory data.</t>
  </si>
  <si>
    <t>* Amounts of food which is no longer intended for human consumption and placed on the market by food business operators (food producers, wholesalers or retailers) for transformation into feed by a feed business operator as defined in Article 3(6) of Regulation (EC) No 178/2002 and in Article 3(b) of Regulation (EC) No 183/2005.</t>
  </si>
  <si>
    <t>** ‘Former foodstuffs’ means food, other than catering reflux, which were manufactured for human consumption in full compliance with the EU food law but which are no longer intended for human consumption for practical or logistical reasons (for instance surplus) or due to problems of manufacturing or packaging defects or other defects and which do not present any health risks when used as feed (see point 3 of Part A of the Annex to Regulation (EU) No 68/2013 (Catalogue of feed materials)); the food had been transformed into feed by the food business operator. Therefore, he needs also registration as feed business operator.</t>
  </si>
  <si>
    <r>
      <t xml:space="preserve">* Food waste as referred to in Article 1 of Commission Delegated Decision (EU) 2019/1597. Food waste reported here shall exclude amounts of </t>
    </r>
    <r>
      <rPr>
        <i/>
        <sz val="11"/>
        <color theme="1"/>
        <rFont val="Times New Roman"/>
        <family val="1"/>
      </rPr>
      <t>food losses</t>
    </r>
    <r>
      <rPr>
        <sz val="11"/>
        <color theme="1"/>
        <rFont val="Times New Roman"/>
        <family val="1"/>
      </rPr>
      <t xml:space="preserve"> and </t>
    </r>
    <r>
      <rPr>
        <i/>
        <sz val="11"/>
        <color theme="1"/>
        <rFont val="Times New Roman"/>
        <family val="1"/>
      </rPr>
      <t>food drained as or with wastewaters</t>
    </r>
    <r>
      <rPr>
        <sz val="11"/>
        <color theme="1"/>
        <rFont val="Times New Roman"/>
        <family val="1"/>
      </rPr>
      <t xml:space="preserve">. As the unit is in tonnes of fresh mass, the food waste amounts shall include also an estimate of the water content when it was in the status of food fresh mass. Data on </t>
    </r>
    <r>
      <rPr>
        <i/>
        <sz val="11"/>
        <color theme="1"/>
        <rFont val="Times New Roman"/>
        <family val="1"/>
      </rPr>
      <t>food drained as or with wastewaters</t>
    </r>
    <r>
      <rPr>
        <sz val="11"/>
        <color theme="1"/>
        <rFont val="Times New Roman"/>
        <family val="1"/>
      </rPr>
      <t xml:space="preserve"> are reported separately, also in tonnes of fresh mass.</t>
    </r>
  </si>
  <si>
    <t>* Food waste as referred to in Article 1 of Commission Delegated Decision (EU) 2019/1597. Food waste reported here shall exclude amounts of food losses and food drained as or with wastewaters. As the unit is in tonnes of fresh mass, the food waste amounts shall include also an estimate of the water content when it was in the status of food fresh mass. Data on food drained as or with wastewaters are reported separately, also in tonnes of fresh mass.</t>
  </si>
  <si>
    <t>** Total food waste including edible and inedible parts of the food but excluding food drained as or with wastewaters</t>
  </si>
  <si>
    <t>*** Amounts of food waste excluding the inedible parts of the food</t>
  </si>
  <si>
    <t>Note: The Commission encourages countries to provide voluntary data on management of food surplus, disaggregated by type of food waste prevention measure; Eurostat acknowledges that the quality of voluntary data is not as high as expected for mandatory data.</t>
  </si>
  <si>
    <t>Light seablue: share declaration of use of Material Flow Estimates 2016 (MF JRC model)</t>
  </si>
  <si>
    <t>Share of country provisional estimates</t>
  </si>
  <si>
    <t>Share of estimates from MF JRC model</t>
  </si>
  <si>
    <t>Country data or provisional estimates</t>
  </si>
  <si>
    <t>from table "Demographic balance and crude rates" (demo_gind, indic_de=AVG) in Eurobase</t>
  </si>
  <si>
    <t>….</t>
  </si>
  <si>
    <t xml:space="preserve">data extracted on  </t>
  </si>
  <si>
    <t>…….</t>
  </si>
  <si>
    <t>Population</t>
  </si>
  <si>
    <t>Add rows as appropriate.</t>
  </si>
  <si>
    <t>References</t>
  </si>
  <si>
    <t>Please provide links to main national websites, reference documents, legislation references and publications on food waste initiatives and legislations, either implemented or under development.</t>
  </si>
  <si>
    <t>Top</t>
  </si>
  <si>
    <t xml:space="preserve">10. Voluntary reporting of initiatives and legislations towards food waste prevention </t>
  </si>
  <si>
    <t>Please provide links to main national websites, reference documents and publications used in the collection of data on food waste amounts.</t>
  </si>
  <si>
    <t>9. Main national websites, reference documents and publications</t>
  </si>
  <si>
    <t xml:space="preserve">Please provide a justification to withhold the publication of specific parts of this report, if necessary. For every specific case, please provide the precise location of the respective cell(s) (table name, stage of food supply chain, column heading) </t>
  </si>
  <si>
    <t>8. Confidentiality</t>
  </si>
  <si>
    <t>In case, you have experienced problems with the attribution of food waste to a given stage of the food supply chain please provide a description of the problems. For every specific problem, please provide the precise location of the respective cell(s) (table name, stage of the food supply chain, column heading).</t>
  </si>
  <si>
    <t>7.3. Notification of problems (if any)</t>
  </si>
  <si>
    <t>Main reason for the difference</t>
  </si>
  <si>
    <t>Variation (%)</t>
  </si>
  <si>
    <t>Please explain the causes of the tonnage difference (which stages of the food supply chain, sectors or estimates have caused the difference, and what the underlying cause is) where the variation is greater than 20 % compared to the data submitted for the previous reporting year.</t>
  </si>
  <si>
    <t>7.2. Explanation of tonnage difference (if applicable)</t>
  </si>
  <si>
    <t>Please describe significant methodological changes in the calculation method for the reporting year, if any (please include in particular retrospective revisions, their nature and whether break-flags are required for specific reporting years). Please describe separately for each stage of the food supply chain and provide the precise location of the respective cell(s) (table name, stage of the food supply chain, column heading).</t>
  </si>
  <si>
    <t>7.1. Description of methodological changes (if applicable)</t>
  </si>
  <si>
    <t>7. Methodological changes and problems notifications</t>
  </si>
  <si>
    <t>Source - link to the reference document (if applicable)</t>
  </si>
  <si>
    <t>Short description of the data collection method</t>
  </si>
  <si>
    <t>Name of dataset (referred to in points (a) to (e) of Article 3 of Delegated Decision (EU) 2019/1597)</t>
  </si>
  <si>
    <t>Please provide information for each set of voluntarily reported data.</t>
  </si>
  <si>
    <t>6. Voluntary reporting</t>
  </si>
  <si>
    <t xml:space="preserve">* In case of more sources of data used, add additional rows within the relevant stage of the food supply chain, as appropriate. </t>
  </si>
  <si>
    <t>Source*</t>
  </si>
  <si>
    <t>Year*</t>
  </si>
  <si>
    <t>Value*</t>
  </si>
  <si>
    <t>Type of data (e.g. population, food production)*</t>
  </si>
  <si>
    <t>Year</t>
  </si>
  <si>
    <t>Value [t]</t>
  </si>
  <si>
    <t>Description of the methods used for the calculations</t>
  </si>
  <si>
    <t>Socio-economic data used for the calculations</t>
  </si>
  <si>
    <t>Entities providing data on food waste [e.g. farmers, food companies (Food Business Operators), waste operators, municipalities, households</t>
  </si>
  <si>
    <t>Data on food waste amounts used as a basis for the calculations</t>
  </si>
  <si>
    <t>Please provide information for each stage of the food supply chain, for which calculations have been made in the reporting year</t>
  </si>
  <si>
    <t>5. Information concerning measurement using the methodology set out in Annex IV to Delegated Decision (EU) 2019/1597</t>
  </si>
  <si>
    <t>Description of the data validation process, including possible sources of uncertainty and their likely impact on the results reported(examples: administrative reporting, voluntary commitments of the industrial sector)</t>
  </si>
  <si>
    <t xml:space="preserve">Description of the main issues affecting the accuracy of the data, including errors </t>
  </si>
  <si>
    <t>In case of sampling and/or scaling please provide information about the size and selection of the sample and describe the methods of scaling</t>
  </si>
  <si>
    <r>
      <t>Entities providing data on food waste</t>
    </r>
    <r>
      <rPr>
        <b/>
        <sz val="7"/>
        <color theme="1"/>
        <rFont val="Arial"/>
        <family val="2"/>
      </rPr>
      <t xml:space="preserve"> [e.g. farmers, food companies (Food Business Operators), waste operators, municipalities, households]</t>
    </r>
  </si>
  <si>
    <t>Short description of the methods used (including methods used to measure amounts of food waste in mixed waste, where relevant)</t>
  </si>
  <si>
    <t xml:space="preserve">For each stage of the food supply chain, please describe the methods for measuring food waste amounts, by reference to Annex III to Delegated Decision (EU) 2019/1597. </t>
  </si>
  <si>
    <t>4.2. Detailed description of the methods for measuring food waste within the framework of the methodology set out in Annex III to Delegated Decision (EU) 2019/1597</t>
  </si>
  <si>
    <t>* Regulation (EC) No 2150/2002 of the European Parliament and of the Council of 25 November 2002 on waste statistics (OJ L 332, 9.12.2002, p. 1).</t>
  </si>
  <si>
    <t>Other sources or combination of different sources (please specify in point 4.2)  (examples: administrative reporting, voluntary commitments of the industrial sector)</t>
  </si>
  <si>
    <t>On the basis of a dedicated study (examples: scientific study, consultancy report)</t>
  </si>
  <si>
    <t>On the basis of the data collected for the purposes of Regulation 2150/2002/EC of the European Parliament and of the Council*</t>
  </si>
  <si>
    <t>Please indicate the sources of data on food waste amounts for each stage of the food supply chain (mark with a cross all the relevant cells).</t>
  </si>
  <si>
    <t>4.1. General description of the sources of data for measuring food waste in the framework of the methodology set out in Annex III to Delegated Decision (EU) 2019/1597</t>
  </si>
  <si>
    <t>4. Information concerning measurement using the methodology set out in Annex III</t>
  </si>
  <si>
    <t>Data collected using the methodology set out in Annex IV to Delegated Decision (EU) 2019/1597</t>
  </si>
  <si>
    <t>Data collected using the methodology set out in Annex III to Delegated Decision (EU) 2019/1597</t>
  </si>
  <si>
    <t>Please indicate the methodology used to measure the amount of food waste generated in the given reporting year, for each stage of the food supply chain (mark with a cross the relevant  cells to indicate if the data is collected using the methodology set out in Annex III or in Annex IV to Delegated Decision (EU) 2019/1597).</t>
  </si>
  <si>
    <t>3. General information on data collection</t>
  </si>
  <si>
    <t xml:space="preserve"> </t>
  </si>
  <si>
    <t>2.6. Link to data publication by the Member State (if any)</t>
  </si>
  <si>
    <t>2.5. Delivery date / version</t>
  </si>
  <si>
    <t>2.4. Reference year</t>
  </si>
  <si>
    <t>2.3. Contact person / contact details</t>
  </si>
  <si>
    <t>2.2. Organisation submitting the data and the description</t>
  </si>
  <si>
    <t>2.1. Member State</t>
  </si>
  <si>
    <t>2. General information</t>
  </si>
  <si>
    <t>The objectives of the quality check report are as follows:
• evaluate the methodologies for measurement of food waste set out in Annex III and Annex IV to Delegated Decision (EU) 2019/1597;
• evaluate the quality of data on reported food waste amounts;
• evaluate the quality of data collection processes, including the scope and validation of administrative data sources and the statistical validity of survey-based approaches;
• give reasons for significant changes in reported data between reporting years and ensure confidence in the accuracy of that data.</t>
  </si>
  <si>
    <t>1. Objectives of the report</t>
  </si>
  <si>
    <t>Quality report</t>
  </si>
  <si>
    <t>REPORTING ON FOOD WASTE AND FOOD WASTE PREVENTION
Quality report on the data on food waste amounts and the data related to food waste prevention in Table 1 and Table 2</t>
  </si>
  <si>
    <t>A01_A03_FOOD</t>
  </si>
  <si>
    <t>I55_I56_N-S_FOOD</t>
  </si>
  <si>
    <t>G46_G47_FOOD</t>
  </si>
  <si>
    <t>** Total food waste including edible and inedible parts of the food but excluding food drained as or with wastewaters, estimated by the country</t>
  </si>
  <si>
    <t>D is needed for instance for declaring dry mass in place of fresh mass</t>
  </si>
  <si>
    <t>3.3 Explanatory footnotes</t>
  </si>
  <si>
    <t>3.1 Confidentiality footnotes</t>
  </si>
  <si>
    <t>The following footnotes will be used for the automatic data processing preventing dissemination of confidential data . Hence, they cannot be changed:</t>
  </si>
  <si>
    <t>To include confidentiality footnotes use the drop-down menu. More information on confidentiality codes is available in this document:</t>
  </si>
  <si>
    <t>SDMX Statistical Guidelines - Code list for Confidentiality Status - Version 1.3</t>
  </si>
  <si>
    <r>
      <rPr>
        <b/>
        <sz val="11"/>
        <rFont val="Arial"/>
        <family val="2"/>
      </rPr>
      <t>C)</t>
    </r>
    <r>
      <rPr>
        <sz val="11"/>
        <rFont val="Arial"/>
        <family val="2"/>
      </rPr>
      <t xml:space="preserve"> Confidential statistical information</t>
    </r>
  </si>
  <si>
    <r>
      <rPr>
        <b/>
        <sz val="11"/>
        <rFont val="Arial"/>
        <family val="2"/>
      </rPr>
      <t>D)</t>
    </r>
    <r>
      <rPr>
        <sz val="11"/>
        <rFont val="Arial"/>
        <family val="2"/>
      </rPr>
      <t xml:space="preserve"> Secondary confidentiality set by the sender, not for publication</t>
    </r>
  </si>
  <si>
    <t>Before filling in the questionnaire please read carefully the instructions below and the latest version of the document "Guidance on reporting of data on food waste and food waste prevention" available at the methodology link. This EXCEL workbook is the questionnaire. Please do not  delete or add rows in the questionnaire (except where instructed in the quality report tab).</t>
  </si>
  <si>
    <t>This questionnaire includes tables 1 to 2 according to Commission Implementing Decision (EU) 2019/2000 of 28 November 2019 laying down a format for reporting of data on food waste and for submission of the quality check report in accordance with Directive 2008/98/EC of the European Parliament and of the Council.</t>
  </si>
  <si>
    <t xml:space="preserve">Flags (footnote symbols) should be entered in the reporting tables in the footnote columns, next to the value cell. There are three types of footnotes: </t>
  </si>
  <si>
    <t>Material Flow Estimation</t>
  </si>
  <si>
    <t>Quality report on the data on food waste amounts and the data related to food waste prevention in Table 1 and Table 2</t>
  </si>
  <si>
    <t>For optional use by the reporting country, at their discretion</t>
  </si>
  <si>
    <t>Material Flow Estimation tool for TABLE 1 - Column Total food waste - parametrized on population in the reference year</t>
  </si>
  <si>
    <t>Material Flow Estimation tool for TABLE 1 - Column Total food waste - parametrized on population in the reference year
Unit: tonnes of fresh mass
Unit: tonnes of fresh mass</t>
  </si>
  <si>
    <t>Light grey: prefilled data from the Material Flow Estimates 2019 (MF JRC model), reparametrized on population on the reference year</t>
  </si>
  <si>
    <t>nace_r2 code</t>
  </si>
  <si>
    <t>Material Flow Estimates 2019 (MF JRC model) reparametrized on population in the reference year</t>
  </si>
  <si>
    <t xml:space="preserve">White: estimations calculated by the country of total food waste on the basis of studies and reports that are not yet finalised or not sufficiently detailed </t>
  </si>
  <si>
    <t>Stages</t>
  </si>
  <si>
    <t>Country</t>
  </si>
  <si>
    <t>Cereals</t>
  </si>
  <si>
    <t>Dairy</t>
  </si>
  <si>
    <t>Eggs</t>
  </si>
  <si>
    <t>Fish</t>
  </si>
  <si>
    <t>Fruits</t>
  </si>
  <si>
    <t>Meat</t>
  </si>
  <si>
    <t>Oilcrops</t>
  </si>
  <si>
    <t>Potatoes</t>
  </si>
  <si>
    <t>Sugarbeets</t>
  </si>
  <si>
    <t>Vegetables</t>
  </si>
  <si>
    <t>POPULATION demo_gind AVG</t>
  </si>
  <si>
    <t>JRC MaterialFlowAnalysis Ref year 2019 - Thousands of tonnes</t>
  </si>
  <si>
    <t>Eggs share %</t>
  </si>
  <si>
    <t>Stages Shares</t>
  </si>
  <si>
    <t>Yellow light grey: Total food waste estimations calculated by the tool on the basis of the three different methods</t>
  </si>
  <si>
    <r>
      <t xml:space="preserve">Light green: </t>
    </r>
    <r>
      <rPr>
        <b/>
        <sz val="10"/>
        <color rgb="FF000000"/>
        <rFont val="Times New Roman"/>
        <family val="1"/>
      </rPr>
      <t>total amount of food waste exactly measured by the country</t>
    </r>
    <r>
      <rPr>
        <sz val="10"/>
        <color rgb="FF000000"/>
        <rFont val="Times New Roman"/>
        <family val="1"/>
      </rPr>
      <t xml:space="preserve"> (if not available, do not insert any value)</t>
    </r>
  </si>
  <si>
    <t>Fluo green: final declaration by the country of use of JRC estimates (formulas)</t>
  </si>
  <si>
    <t>Final declaration of use of JRC data, formulas are recommended (each empty cell, means no use of JRC data)</t>
  </si>
  <si>
    <r>
      <t xml:space="preserve">Total food waste estimation based on  summing to the </t>
    </r>
    <r>
      <rPr>
        <b/>
        <sz val="11"/>
        <color theme="1"/>
        <rFont val="Times New Roman"/>
        <family val="1"/>
      </rPr>
      <t>country estimation (column H)</t>
    </r>
    <r>
      <rPr>
        <sz val="11"/>
        <color theme="1"/>
        <rFont val="Times New Roman"/>
        <family val="1"/>
      </rPr>
      <t xml:space="preserve"> the share of disaggregated food products of Material Flow JRC model </t>
    </r>
    <r>
      <rPr>
        <b/>
        <sz val="11"/>
        <color theme="1"/>
        <rFont val="Times New Roman"/>
        <family val="1"/>
      </rPr>
      <t>(columns P to AH)</t>
    </r>
  </si>
  <si>
    <r>
      <t xml:space="preserve">Total food waste estimation based on JRC model </t>
    </r>
    <r>
      <rPr>
        <b/>
        <sz val="11"/>
        <color theme="1"/>
        <rFont val="Times New Roman"/>
        <family val="1"/>
      </rPr>
      <t>(column G)</t>
    </r>
    <r>
      <rPr>
        <sz val="11"/>
        <color theme="1"/>
        <rFont val="Times New Roman"/>
        <family val="1"/>
      </rPr>
      <t xml:space="preserve"> and country data or estimates </t>
    </r>
    <r>
      <rPr>
        <b/>
        <sz val="11"/>
        <color theme="1"/>
        <rFont val="Times New Roman"/>
        <family val="1"/>
      </rPr>
      <t xml:space="preserve">(column H) </t>
    </r>
    <r>
      <rPr>
        <sz val="11"/>
        <color theme="1"/>
        <rFont val="Times New Roman"/>
        <family val="1"/>
      </rPr>
      <t xml:space="preserve">on shares declared of JRC estimates </t>
    </r>
    <r>
      <rPr>
        <b/>
        <sz val="11"/>
        <color theme="1"/>
        <rFont val="Times New Roman"/>
        <family val="1"/>
      </rPr>
      <t>(column I)</t>
    </r>
    <r>
      <rPr>
        <sz val="11"/>
        <color theme="1"/>
        <rFont val="Times New Roman"/>
        <family val="1"/>
      </rPr>
      <t xml:space="preserve"> and shares of country data </t>
    </r>
    <r>
      <rPr>
        <b/>
        <sz val="11"/>
        <color theme="1"/>
        <rFont val="Times New Roman"/>
        <family val="1"/>
      </rPr>
      <t>(column J)</t>
    </r>
  </si>
  <si>
    <r>
      <t xml:space="preserve">Estimation on shares of flows, for which country knows the total </t>
    </r>
    <r>
      <rPr>
        <b/>
        <sz val="11"/>
        <color theme="1"/>
        <rFont val="Times New Roman"/>
        <family val="1"/>
      </rPr>
      <t>(cell H14)</t>
    </r>
    <r>
      <rPr>
        <sz val="11"/>
        <color theme="1"/>
        <rFont val="Times New Roman"/>
        <family val="1"/>
      </rPr>
      <t xml:space="preserve">, but not individual stages shares </t>
    </r>
    <r>
      <rPr>
        <b/>
        <sz val="11"/>
        <color theme="1"/>
        <rFont val="Times New Roman"/>
        <family val="1"/>
      </rPr>
      <t>(column M)</t>
    </r>
  </si>
  <si>
    <t>insert cell name or (i.e. D10 or E10 or F10 or H10 ) and shortly describe the method</t>
  </si>
  <si>
    <t>insert cell name or (i.e. D11 or E11 or F11 or H11) and shortly describe the method</t>
  </si>
  <si>
    <t>insert cell name or (i.e. D12 or E12 or F12 or H12) and shortly describe the method</t>
  </si>
  <si>
    <t>insert cell name or (i.e. D13 or E13 or F13 or H13) and shortly describe the method</t>
  </si>
  <si>
    <t>insert cell name or (i.e. D9 or E9 or F9 or H9) and shortly describe the method</t>
  </si>
  <si>
    <t>insert cell name or (i.e. H14 or F14 or sum of the stages cells) and shortly describe the method</t>
  </si>
  <si>
    <t>Estimation method description</t>
  </si>
  <si>
    <t>Method 1 estimate</t>
  </si>
  <si>
    <t>Method 2 estimate</t>
  </si>
  <si>
    <t>Method 3 estimate</t>
  </si>
  <si>
    <t>MFAJRCtot</t>
  </si>
  <si>
    <t>%MFAJRCtot</t>
  </si>
  <si>
    <t>CountryVAL (total or partial)</t>
  </si>
  <si>
    <t>%CountryVAL</t>
  </si>
  <si>
    <t xml:space="preserve">Method 1 estimate = [MFAJRCtot] *[%MFAJRCtot]+ [CountryVAL] * [%CountryVAL] </t>
  </si>
  <si>
    <t xml:space="preserve">Method 2 estimate = [CountryVAL] +  {[MFAJRCp1] * [%MFAJRCp1] +…+ [MFAJRCp10] * [%MFAJRCp10]} </t>
  </si>
  <si>
    <t>per each row in cells D9 to D13 formula:</t>
  </si>
  <si>
    <t>per each row in cells E9 to E13 formula:</t>
  </si>
  <si>
    <t>[%MFAJRC_TOTAL]</t>
  </si>
  <si>
    <t>Method 3 estimate= [CountryVAL_TOTAL] * [[%MFAJRC_TOTAL]]</t>
  </si>
  <si>
    <t>[MFAJRCp1]</t>
  </si>
  <si>
    <t>[MFAJRCp10]</t>
  </si>
  <si>
    <t>[MFAJRCp9]</t>
  </si>
  <si>
    <t>[MFAJRCp8]</t>
  </si>
  <si>
    <t>[MFAJRCp7]</t>
  </si>
  <si>
    <t>[MFAJRCp6]</t>
  </si>
  <si>
    <t>[MFAJRCp5]</t>
  </si>
  <si>
    <t>[MFAJRCp4]</t>
  </si>
  <si>
    <t>[MFAJRCp2]</t>
  </si>
  <si>
    <t>[MFAJRCp3]</t>
  </si>
  <si>
    <t>MFAJRCtot is calculated in column N from the Mass flow analysis model of JRC</t>
  </si>
  <si>
    <t>CountryVAL is the value estimated or measured by the country of food waste, by stage, or as TOTAL food waste (cell H14); it can be a total by stage estimation (to be used in Method 1) or a partial summed amount of quantities measured by a census.</t>
  </si>
  <si>
    <t>%MFAJRCtot represents the uncertainty of the countries when they are evaluating the food waste quantities. Countries applies this percentage to calculate from the MFAJRC method the amount of food waste. It is used as a declaration of use of MFAJRC amounts when Method 1 is chosen</t>
  </si>
  <si>
    <t>This percentage is representing the share of activities, by stage of food supply chain, that contributed to the final estimation of the CountryVAL amount</t>
  </si>
  <si>
    <t>per each row in cells F9 to F13 formula:</t>
  </si>
  <si>
    <t>per each row in cells G9 to G13 formula:</t>
  </si>
  <si>
    <t>per each row in cells H9 to H14 formula:</t>
  </si>
  <si>
    <t>per each row in cells I9 to I13 formula:</t>
  </si>
  <si>
    <t>per each row in cells J9 to J13 formula:</t>
  </si>
  <si>
    <t>Formula description</t>
  </si>
  <si>
    <t>Range of formula applicability</t>
  </si>
  <si>
    <t>Variable name</t>
  </si>
  <si>
    <t>Questionnaire</t>
  </si>
  <si>
    <t>All parts</t>
  </si>
  <si>
    <t>Adaptation of former excel questionnaire for Batteries to the requirements for food waste (codes, rules et cetera)</t>
  </si>
  <si>
    <t>value cells</t>
  </si>
  <si>
    <t>Tables + MaterialFlowEstimation</t>
  </si>
  <si>
    <t>Applied formatting with the data validation excel tool, according to paragraph "2.7.3.1 Formatting data cells to permit only decimal numbers", decimals from 0 to 999999999999999</t>
  </si>
  <si>
    <t>v6m19</t>
  </si>
  <si>
    <t>All the mandatory cells in tables 1 (in the range G8 to G13) must be filled-in. Otherwise the automatic vailidation process will issue an "error" in the ErrorLog sheet.</t>
  </si>
  <si>
    <t>Q13</t>
  </si>
  <si>
    <t>Updated CR 20220601 FW</t>
  </si>
  <si>
    <t>This is not required in foodwaste</t>
  </si>
  <si>
    <t>G8, G9, G10,G11,G12</t>
  </si>
  <si>
    <t>Summation not consistent: Total should be equal to the sum of the all the 5 disaggregated stages</t>
  </si>
  <si>
    <t>Summation not consistent: Total should be  equal or higher to the sum of the all the 5 disaggregated stages</t>
  </si>
  <si>
    <t>L8</t>
  </si>
  <si>
    <t>Updated CR 20220601 FW there might be errors</t>
  </si>
  <si>
    <t>Not applicable in FW</t>
  </si>
  <si>
    <t>Required in FW</t>
  </si>
  <si>
    <t>J8</t>
  </si>
  <si>
    <t>T13</t>
  </si>
  <si>
    <r>
      <rPr>
        <b/>
        <sz val="11"/>
        <rFont val="Arial"/>
        <family val="2"/>
      </rPr>
      <t>Total Food waste</t>
    </r>
    <r>
      <rPr>
        <sz val="11"/>
        <rFont val="Arial"/>
        <family val="2"/>
      </rPr>
      <t xml:space="preserve"> (column G): </t>
    </r>
    <r>
      <rPr>
        <b/>
        <sz val="11"/>
        <rFont val="Arial"/>
        <family val="2"/>
      </rPr>
      <t xml:space="preserve">Total (cell G13) </t>
    </r>
    <r>
      <rPr>
        <sz val="11"/>
        <rFont val="Arial"/>
        <family val="2"/>
      </rPr>
      <t>for all the stages of the food supply chain should be equal to the sum of all disaggregated stages of the food supply chain (cells G8 to G12). If the reported value does not correspond or if the value is lower: please provide an explanation in the explanatory footnote and in the quality report</t>
    </r>
  </si>
  <si>
    <r>
      <rPr>
        <b/>
        <sz val="11"/>
        <rFont val="Arial"/>
        <family val="2"/>
      </rPr>
      <t>When voluntary amounts are reported: Total</t>
    </r>
    <r>
      <rPr>
        <sz val="11"/>
        <rFont val="Arial"/>
        <family val="2"/>
      </rPr>
      <t xml:space="preserve"> (row 13) for all the stages of the food supply chain should be equal to or higher than the sum of all disaggregated stages of the food supply chain (rows 8 to 12). If the reported value does not correspond or if the value is lower: please provide an explanation in the explanatory footnote and in the quality report.</t>
    </r>
  </si>
  <si>
    <t xml:space="preserve">The edible parts of food waste cannot be higher than the amount of food waste in the stage  </t>
  </si>
  <si>
    <r>
      <rPr>
        <b/>
        <sz val="11"/>
        <rFont val="Arial"/>
        <family val="2"/>
      </rPr>
      <t>When voluntary column  "of which: edible food waste" (column L) is reported</t>
    </r>
    <r>
      <rPr>
        <sz val="11"/>
        <rFont val="Arial"/>
        <family val="2"/>
      </rPr>
      <t>: for all the stages of the food supply chain the amount of edible parts of food waste must not be higher than the amount of food waste. If the reported value does not correspond or if the value is higher: please provide an explanation in the explanatory footnote and in the quality report.</t>
    </r>
  </si>
  <si>
    <t>The Waste Framework Directive (2008/98/EC) establishes an annual reporting obligation on food waste generation in order to monitor and assess the implementation of the food waste prevention measures in Member States based on a common methodology by measuring the levels of food waste at the different stages of the food supply chain</t>
  </si>
  <si>
    <t xml:space="preserve">The common methodology is laid down in Commission delegated decision (EU) 2019/1597 of 3 May 2019 supplementing Directive 2008/98/EC of the European Parliament and Council as regards a common methodology and minimum quality requirements for the uniform measurement of levels of food waste
</t>
  </si>
  <si>
    <t xml:space="preserve">This reporting template allows Member States to report data on food waste and food waste prevention according to the reporting format in Commission implementing decision (EU) 2019/2000 of 28 November 2019, in accordance with Directive 2008/98/EC of the European Parliament and of the Council
</t>
  </si>
  <si>
    <r>
      <t xml:space="preserve">This excel file contains also the </t>
    </r>
    <r>
      <rPr>
        <b/>
        <sz val="11"/>
        <rFont val="Arial"/>
        <family val="2"/>
      </rPr>
      <t>quality report</t>
    </r>
    <r>
      <rPr>
        <sz val="11"/>
        <rFont val="Arial"/>
        <family val="2"/>
      </rPr>
      <t xml:space="preserve"> sheet, that must contain methodology and coverage of the data collection, according to the legal act and guidance document referred to in the previous paragraphs. </t>
    </r>
  </si>
  <si>
    <t>Commission delegated decision (EU) 2019/1597 of 3 May 2019 supplementing Directive 2008/98/EC of the European Parliament and Council as regards a common methodology and minimum quality requirements for the uniform measurement of levels of food waste</t>
  </si>
  <si>
    <t>Commission implementing decision (EU) 2019/2000 of 28 November 2019 laying down a format for reporting of data on food waste and for submission of the quality check report in accordance with Directive 2008/98/EC of the European Parliament and of the Council</t>
  </si>
  <si>
    <t>This document assists Member States to report high quality, harmonised and efficient statistics according to the format laid down in Commission implementing decision (EU) 2019/2000 . Detailed instructions can be found in the guidance document referred to above.</t>
  </si>
  <si>
    <t>SSS sheets</t>
  </si>
  <si>
    <t>Methodology and validation rules</t>
  </si>
  <si>
    <t>revised according to this questionnaire requirement. ?To be checked/approved by Cesar?</t>
  </si>
  <si>
    <t>revised according to this questionnaire requirement. ?To be checked/approved by Oscar?</t>
  </si>
  <si>
    <t>Footnote type 
(CONF/STATUS)</t>
  </si>
  <si>
    <t>H8</t>
  </si>
  <si>
    <t>STATUS</t>
  </si>
  <si>
    <t>R13</t>
  </si>
  <si>
    <t>CONF</t>
  </si>
  <si>
    <t>I8</t>
  </si>
  <si>
    <t>S13</t>
  </si>
  <si>
    <t>WASTE-2022-DC</t>
  </si>
  <si>
    <t>this is not required in foodwaste: there is not any lock-unlock button</t>
  </si>
  <si>
    <t>Macros version 24</t>
  </si>
  <si>
    <t>renamed the not applicable, to avoid these are used by the app</t>
  </si>
  <si>
    <t>some sheets</t>
  </si>
  <si>
    <t>v6m24</t>
  </si>
  <si>
    <t>v7m24</t>
  </si>
  <si>
    <t>cosmetics, deletion of comments belonging to batteries, resizing of tables, password update</t>
  </si>
  <si>
    <r>
      <t xml:space="preserve">8)     Moreover, please pay attention to sheet </t>
    </r>
    <r>
      <rPr>
        <b/>
        <sz val="11"/>
        <rFont val="Arial"/>
        <family val="2"/>
      </rPr>
      <t>Validation rules</t>
    </r>
    <r>
      <rPr>
        <sz val="11"/>
        <rFont val="Arial"/>
        <family val="2"/>
      </rPr>
      <t xml:space="preserve"> and to the additional notes in the columns E and F, rows 15 to 25 </t>
    </r>
  </si>
  <si>
    <r>
      <t xml:space="preserve">7)     All mandatory explanations and any additional or available information related to the data collection must be provided in sheet </t>
    </r>
    <r>
      <rPr>
        <b/>
        <sz val="11"/>
        <rFont val="Arial"/>
        <family val="2"/>
      </rPr>
      <t>Quality_report</t>
    </r>
    <r>
      <rPr>
        <sz val="11"/>
        <rFont val="Arial"/>
        <family val="2"/>
      </rPr>
      <t xml:space="preserve">. </t>
    </r>
  </si>
  <si>
    <t>You are asked to report data that follow as closely as possible food waste and food waste prevention definitions and reporting rules. Please report problems with the coverage or data quality in the Quality Report document.</t>
  </si>
  <si>
    <t>The guidelines to report on food waste and food waste prevention are available on Eurostat website:</t>
  </si>
  <si>
    <t>Annual reporting of food waste and food waste prevention has to be reported according to Commission Implementing Decision (EU) 2019/2000, by transmitting via eDAMIS this annual data reporting and the methodology report.</t>
  </si>
  <si>
    <t>reference year 2020</t>
  </si>
  <si>
    <t>reference year 2021</t>
  </si>
  <si>
    <t>Variation % (automatic calculation)</t>
  </si>
  <si>
    <t>Comparison with previous year (20% variation according to QR section 7.2) or missing data</t>
  </si>
  <si>
    <t>30 June 2023</t>
  </si>
  <si>
    <t>Pre-filled by Eurostat with non-modifiable data and formulas. It appears only for information, for validation purposes.</t>
  </si>
  <si>
    <t>Amount of difference (Tonnes)</t>
  </si>
  <si>
    <t>Quality_report</t>
  </si>
  <si>
    <t>Formula-check footnote exists</t>
  </si>
  <si>
    <t>Absolute variation for Threshold</t>
  </si>
  <si>
    <t>applicable in FW in QR</t>
  </si>
  <si>
    <t>COMMON TO ALL (OR MOST)  QUESTIONNAIRES</t>
  </si>
  <si>
    <t>SPECIFIC TO THIS QUESTIONNAIRE</t>
  </si>
  <si>
    <t>Parameter</t>
  </si>
  <si>
    <t>Value</t>
  </si>
  <si>
    <t>(Valid values)</t>
  </si>
  <si>
    <t>DevelopementMode</t>
  </si>
  <si>
    <t>TRUE (during development)
FALSE (For real reporting and testing)</t>
  </si>
  <si>
    <t>26 May 2023</t>
  </si>
  <si>
    <t>E81</t>
  </si>
  <si>
    <t>E82</t>
  </si>
  <si>
    <t>E83</t>
  </si>
  <si>
    <t>E84</t>
  </si>
  <si>
    <t>Fabien Wahl</t>
  </si>
  <si>
    <t>Administration de l'environnement</t>
  </si>
  <si>
    <t>Unité Surveillance et Evaluation de l'Environnement</t>
  </si>
  <si>
    <t>(00352) 405656 - 1</t>
  </si>
  <si>
    <t>fabien.wahl@aev.etat.lu</t>
  </si>
  <si>
    <t>Less foodwaste in mixed solid waste and less mixed solid waste produced by households explain the decrease in household foodwaste</t>
  </si>
  <si>
    <t>Fabien Wahl / fabien.wahl@aev.etat.lu</t>
  </si>
  <si>
    <t>www.emwelt.lu</t>
  </si>
  <si>
    <t>x</t>
  </si>
  <si>
    <t>application of crop loss rates (see reference) for the different harvest statistics; The quantities of waste collected separately containing foodwaste declared to the environment administration and the corresponding indications of origin are added to the computation.</t>
  </si>
  <si>
    <t>Service d'Économie Rurale as well as transport companies</t>
  </si>
  <si>
    <t>crop loss rates can differ from one region to another</t>
  </si>
  <si>
    <t>All the reports submitted to the environment agency are validated and checked for plausability.</t>
  </si>
  <si>
    <t>The quantities of waste collected separately containing foodwaste declared to the environment administration and the corresponding indications of origin are used for the calculation. Sludges from washing or cleaning are not considered.</t>
  </si>
  <si>
    <t>The exact breakdown by origin of the waste can sometimes not be given in detail, for example in the case of larger collection tours.</t>
  </si>
  <si>
    <t>The quantities of waste collected separately containing foodwaste declared to the environment administration and the corresponding indications of origin are used for the calculation. The proportion of bio-waste in residual waste was estimated at one half.</t>
  </si>
  <si>
    <t>transport companies as well waste treatment plants</t>
  </si>
  <si>
    <t>Some small retail and distribution companies are connected to the municipal waste collection system. This waste is thus attributed to private households since a breakdown is not always possible.</t>
  </si>
  <si>
    <t>Some small restaurants are connected to the municipal waste collection system. This waste is thus attributed to private households since a breakdown is not always possible. The same is true for restaurants in shopping centres. This quantity is attributed to retail.</t>
  </si>
  <si>
    <t>The residual waste analysis calculates the proportion of biowaste in the residual waste. The biowaste in the residual waste was then determined together with the residual waste quantities. The quantities of biowaste collected separately declared to the environment administration and the corresponding indications of origin are used to compute the amount of biowaste collected separately. According to a survey in 2020 (see reference), slightly more than 25% of households operate compost. Projected to the number of private households with a garden, an estimate of homecompost was made.</t>
  </si>
  <si>
    <t>compost and biogas plants, municipalities, National Institute of Statistics and Economic Studies</t>
  </si>
  <si>
    <t>Various municipalities also collect waste from retail or restaurant companies. This part is attributed to households because a breakdown is not possible.</t>
  </si>
  <si>
    <t>Data from different actors were compared to check the result for plausibility.</t>
  </si>
  <si>
    <t>not relevant</t>
  </si>
  <si>
    <t>Less foodwaste in mixed solid waste (see reference below) and less mixed solid waste produced by households explain the decrease in household foodwaste</t>
  </si>
  <si>
    <t>personal data in point 2.3 should not be published. A general email-adress can be provided as contact information (info@aev.etat.lu)</t>
  </si>
  <si>
    <t>Primary Production</t>
  </si>
  <si>
    <t>Johann Heinrich von Thünen-Institut, Max Rubner-Institut, Julius Kühn-Institut, Einschätzung der pflanzlichen Lebensmittelverluste im Bereich der landwirtschaftlichen Urproduktion, 2013</t>
  </si>
  <si>
    <t>TNS ILRES, 2020: Utilisation de la poubelle bio au Luxembourg</t>
  </si>
  <si>
    <t>https://environnement.public.lu/content/dam/environnement/documents/offall_a_ressourcen/municipaux/bericht-rma-2022-v02.pdf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</si>
</sst>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107" x14ac:knownFonts="1">
    <font>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sz val="10"/>
      <color rgb="FF000000"/>
      <name val="Times New Roman"/>
      <family val="1"/>
    </font>
    <font>
      <b/>
      <sz val="10"/>
      <color rgb="FF000000"/>
      <name val="Arial"/>
      <family val="2"/>
    </font>
    <font>
      <sz val="12"/>
      <color rgb="FF000000"/>
      <name val="Times New Roman"/>
      <family val="1"/>
    </font>
    <font>
      <b/>
      <sz val="12"/>
      <name val="Times New Roman"/>
      <family val="1"/>
    </font>
    <font>
      <sz val="10"/>
      <name val="Arial"/>
      <family val="2"/>
    </font>
    <font>
      <sz val="9"/>
      <name val="Arial"/>
      <family val="2"/>
    </font>
    <font>
      <u/>
      <sz val="10"/>
      <color indexed="12"/>
      <name val="Arial"/>
      <family val="2"/>
    </font>
    <font>
      <u/>
      <sz val="9"/>
      <color indexed="12"/>
      <name val="Arial"/>
      <family val="2"/>
    </font>
    <font>
      <u/>
      <sz val="11"/>
      <color indexed="12"/>
      <name val="Arial"/>
      <family val="2"/>
    </font>
    <font>
      <b/>
      <sz val="11"/>
      <name val="Arial"/>
      <family val="2"/>
    </font>
    <font>
      <sz val="11"/>
      <name val="Arial"/>
      <family val="2"/>
    </font>
    <font>
      <b/>
      <sz val="11"/>
      <color indexed="8"/>
      <name val="Arial"/>
      <family val="2"/>
    </font>
    <font>
      <sz val="11"/>
      <color indexed="10"/>
      <name val="Arial"/>
      <family val="2"/>
    </font>
    <font>
      <sz val="9"/>
      <color indexed="10"/>
      <name val="Arial"/>
      <family val="2"/>
    </font>
    <font>
      <b/>
      <sz val="11"/>
      <color indexed="10"/>
      <name val="Arial"/>
      <family val="2"/>
    </font>
    <font>
      <b/>
      <sz val="10"/>
      <color rgb="FF000000"/>
      <name val="Times New Roman"/>
      <family val="1"/>
    </font>
    <font>
      <b/>
      <sz val="10"/>
      <name val="Times New Roman"/>
      <family val="1"/>
    </font>
    <font>
      <b/>
      <sz val="10"/>
      <color theme="1"/>
      <name val="Arial"/>
      <family val="2"/>
    </font>
    <font>
      <b/>
      <i/>
      <sz val="10"/>
      <color rgb="FF000000"/>
      <name val="Times New Roman"/>
      <family val="1"/>
    </font>
    <font>
      <i/>
      <sz val="10"/>
      <color rgb="FF000000"/>
      <name val="Times New Roman"/>
      <family val="1"/>
    </font>
    <font>
      <sz val="10"/>
      <name val="Times New Roman"/>
      <family val="1"/>
    </font>
    <font>
      <sz val="10"/>
      <color theme="1"/>
      <name val="Calibri"/>
      <family val="2"/>
      <scheme val="minor"/>
    </font>
    <font>
      <b/>
      <sz val="9"/>
      <name val="Times New Roman"/>
      <family val="1"/>
    </font>
    <font>
      <b/>
      <sz val="8"/>
      <name val="Times New Roman"/>
      <family val="1"/>
    </font>
    <font>
      <sz val="11"/>
      <color theme="1"/>
      <name val="Times New Roman"/>
      <family val="1"/>
    </font>
    <font>
      <sz val="11"/>
      <color rgb="FFFF0000"/>
      <name val="Times New Roman"/>
      <family val="1"/>
    </font>
    <font>
      <b/>
      <sz val="10"/>
      <color theme="1"/>
      <name val="Times New Roman"/>
      <family val="1"/>
    </font>
    <font>
      <b/>
      <sz val="11"/>
      <color rgb="FFFF0000"/>
      <name val="Times New Roman"/>
      <family val="1"/>
    </font>
    <font>
      <sz val="11"/>
      <color rgb="FF7030A0"/>
      <name val="Calibri"/>
      <family val="2"/>
      <scheme val="minor"/>
    </font>
    <font>
      <b/>
      <sz val="11"/>
      <color rgb="FF000000"/>
      <name val="Calibri"/>
      <family val="2"/>
    </font>
    <font>
      <sz val="10"/>
      <name val="Arial"/>
      <family val="2"/>
    </font>
    <font>
      <b/>
      <sz val="11"/>
      <name val="Calibri"/>
      <family val="2"/>
      <scheme val="minor"/>
    </font>
    <font>
      <sz val="11"/>
      <color rgb="FF0070C0"/>
      <name val="Calibri"/>
      <family val="2"/>
      <scheme val="minor"/>
    </font>
    <font>
      <sz val="11"/>
      <color rgb="FF92D050"/>
      <name val="Calibri"/>
      <family val="2"/>
      <scheme val="minor"/>
    </font>
    <font>
      <b/>
      <sz val="11"/>
      <color rgb="FF00B0F0"/>
      <name val="Calibri"/>
      <family val="2"/>
      <scheme val="minor"/>
    </font>
    <font>
      <sz val="11"/>
      <color rgb="FF00B0F0"/>
      <name val="Calibri"/>
      <family val="2"/>
      <scheme val="minor"/>
    </font>
    <font>
      <b/>
      <sz val="11"/>
      <color rgb="FF7030A0"/>
      <name val="Calibri"/>
      <family val="2"/>
      <scheme val="minor"/>
    </font>
    <font>
      <b/>
      <sz val="11"/>
      <color rgb="FF92D050"/>
      <name val="Calibri"/>
      <family val="2"/>
      <scheme val="minor"/>
    </font>
    <font>
      <sz val="9"/>
      <color indexed="81"/>
      <name val="Tahoma"/>
      <family val="2"/>
    </font>
    <font>
      <b/>
      <vertAlign val="subscript"/>
      <sz val="10"/>
      <name val="Times New Roman"/>
      <family val="1"/>
    </font>
    <font>
      <sz val="9"/>
      <color theme="9" tint="-0.249977111117893"/>
      <name val="Calibri"/>
      <family val="2"/>
      <scheme val="minor"/>
    </font>
    <font>
      <b/>
      <sz val="11"/>
      <color theme="9" tint="-0.249977111117893"/>
      <name val="Times New Roman"/>
      <family val="1"/>
    </font>
    <font>
      <sz val="11"/>
      <color theme="0"/>
      <name val="Calibri"/>
      <family val="2"/>
      <scheme val="minor"/>
    </font>
    <font>
      <sz val="11"/>
      <color rgb="FF000000"/>
      <name val="Calibri"/>
      <family val="2"/>
      <scheme val="minor"/>
    </font>
    <font>
      <sz val="9"/>
      <color theme="1"/>
      <name val="Calibri"/>
      <family val="2"/>
      <scheme val="minor"/>
    </font>
    <font>
      <b/>
      <sz val="12"/>
      <name val="Calibri"/>
      <family val="2"/>
      <scheme val="minor"/>
    </font>
    <font>
      <b/>
      <sz val="10"/>
      <name val="Calibri"/>
      <family val="2"/>
      <scheme val="minor"/>
    </font>
    <font>
      <b/>
      <sz val="10"/>
      <name val="Arial"/>
      <family val="2"/>
    </font>
    <font>
      <b/>
      <sz val="8"/>
      <name val="Arial"/>
      <family val="2"/>
    </font>
    <font>
      <b/>
      <sz val="12"/>
      <name val="Arial"/>
      <family val="2"/>
    </font>
    <font>
      <b/>
      <sz val="20"/>
      <name val="Arial"/>
      <family val="2"/>
    </font>
    <font>
      <b/>
      <sz val="11"/>
      <color rgb="FFD7642D"/>
      <name val="Arial"/>
      <family val="2"/>
    </font>
    <font>
      <b/>
      <sz val="14"/>
      <color indexed="8"/>
      <name val="Arial"/>
      <family val="2"/>
    </font>
    <font>
      <b/>
      <sz val="14"/>
      <color theme="0"/>
      <name val="Arial"/>
      <family val="2"/>
    </font>
    <font>
      <b/>
      <sz val="13"/>
      <name val="Arial"/>
      <family val="2"/>
    </font>
    <font>
      <b/>
      <sz val="6.5"/>
      <name val="Arial"/>
      <family val="2"/>
    </font>
    <font>
      <i/>
      <sz val="11"/>
      <name val="Arial"/>
      <family val="2"/>
    </font>
    <font>
      <sz val="10"/>
      <color rgb="FF000000"/>
      <name val="Calibri"/>
      <family val="2"/>
      <scheme val="minor"/>
    </font>
    <font>
      <b/>
      <sz val="10"/>
      <color rgb="FFFFFFFF"/>
      <name val="Arial"/>
      <family val="2"/>
    </font>
    <font>
      <b/>
      <sz val="10"/>
      <color theme="0"/>
      <name val="Calibri"/>
      <family val="2"/>
      <scheme val="minor"/>
    </font>
    <font>
      <i/>
      <sz val="10"/>
      <name val="Arial"/>
      <family val="2"/>
    </font>
    <font>
      <sz val="10"/>
      <color rgb="FFFF0000"/>
      <name val="Arial"/>
      <family val="2"/>
    </font>
    <font>
      <sz val="10"/>
      <color theme="0"/>
      <name val="Arial"/>
      <family val="2"/>
    </font>
    <font>
      <b/>
      <sz val="7.5"/>
      <name val="Arial"/>
      <family val="2"/>
    </font>
    <font>
      <b/>
      <sz val="9"/>
      <name val="Arial"/>
      <family val="2"/>
    </font>
    <font>
      <u/>
      <sz val="10"/>
      <name val="Arial"/>
      <family val="2"/>
    </font>
    <font>
      <u/>
      <sz val="10"/>
      <color theme="1"/>
      <name val="Arial"/>
      <family val="2"/>
    </font>
    <font>
      <sz val="9"/>
      <color rgb="FFFF0000"/>
      <name val="Arial"/>
      <family val="2"/>
    </font>
    <font>
      <b/>
      <sz val="18"/>
      <color rgb="FF000000"/>
      <name val="Calibri"/>
      <family val="2"/>
    </font>
    <font>
      <b/>
      <sz val="26"/>
      <color theme="5" tint="-0.249977111117893"/>
      <name val="Times New Roman"/>
      <family val="1"/>
    </font>
    <font>
      <sz val="11"/>
      <color theme="1"/>
      <name val="Arial"/>
      <family val="2"/>
    </font>
    <font>
      <sz val="10"/>
      <color theme="1"/>
      <name val="Times New Roman"/>
      <family val="1"/>
    </font>
    <font>
      <i/>
      <sz val="11"/>
      <color theme="1"/>
      <name val="Times New Roman"/>
      <family val="1"/>
    </font>
    <font>
      <sz val="10"/>
      <color theme="2" tint="-9.9978637043366805E-2"/>
      <name val="Arial"/>
      <family val="2"/>
    </font>
    <font>
      <i/>
      <sz val="9"/>
      <name val="Arial"/>
      <family val="2"/>
    </font>
    <font>
      <b/>
      <sz val="9"/>
      <color theme="1"/>
      <name val="Arial"/>
      <family val="2"/>
    </font>
    <font>
      <i/>
      <sz val="9"/>
      <color theme="1"/>
      <name val="Arial"/>
      <family val="2"/>
    </font>
    <font>
      <b/>
      <sz val="11"/>
      <color rgb="FF000000"/>
      <name val="Arial"/>
      <family val="2"/>
    </font>
    <font>
      <sz val="9"/>
      <color theme="1"/>
      <name val="Arial"/>
      <family val="2"/>
    </font>
    <font>
      <b/>
      <sz val="7"/>
      <color theme="1"/>
      <name val="Arial"/>
      <family val="2"/>
    </font>
    <font>
      <b/>
      <sz val="12"/>
      <color rgb="FF000000"/>
      <name val="Arial"/>
      <family val="2"/>
    </font>
    <font>
      <sz val="11"/>
      <name val="Times New Roman"/>
      <family val="1"/>
    </font>
    <font>
      <b/>
      <sz val="11"/>
      <color theme="1"/>
      <name val="Times New Roman"/>
      <family val="1"/>
    </font>
    <font>
      <sz val="8"/>
      <name val="Arial"/>
      <family val="2"/>
    </font>
    <font>
      <sz val="8"/>
      <color theme="0"/>
      <name val="Arial"/>
      <family val="2"/>
    </font>
    <font>
      <b/>
      <i/>
      <sz val="10"/>
      <name val="Arial"/>
      <family val="2"/>
    </font>
    <font>
      <i/>
      <sz val="11"/>
      <color theme="0" tint="-0.499984740745262"/>
      <name val="Times New Roman"/>
      <family val="1"/>
    </font>
    <font>
      <b/>
      <sz val="11"/>
      <name val="Times New Roman"/>
      <family val="1"/>
    </font>
    <font>
      <sz val="10"/>
      <color rgb="FF0070C0"/>
      <name val="Arial"/>
      <family val="2"/>
    </font>
    <font>
      <sz val="10"/>
      <color rgb="FF7030A0"/>
      <name val="Arial"/>
      <family val="2"/>
    </font>
    <font>
      <sz val="20"/>
      <color rgb="FF7030A0"/>
      <name val="Arial"/>
      <family val="2"/>
    </font>
    <font>
      <sz val="9"/>
      <color rgb="FF7030A0"/>
      <name val="Arial"/>
      <family val="2"/>
    </font>
    <font>
      <sz val="9"/>
      <color rgb="FF0070C0"/>
      <name val="Arial"/>
      <family val="2"/>
    </font>
    <font>
      <b/>
      <sz val="10"/>
      <color rgb="FF0070C0"/>
      <name val="Arial"/>
      <family val="2"/>
    </font>
    <font>
      <b/>
      <sz val="10"/>
      <color rgb="FF7030A0"/>
      <name val="Arial"/>
      <family val="2"/>
    </font>
    <font>
      <b/>
      <sz val="20"/>
      <color rgb="FF7030A0"/>
      <name val="Arial"/>
      <family val="2"/>
    </font>
    <font>
      <b/>
      <sz val="11"/>
      <color rgb="FF00FF00"/>
      <name val="Calibri"/>
      <family val="2"/>
      <scheme val="minor"/>
    </font>
    <font>
      <sz val="9"/>
      <color theme="0"/>
      <name val="Arial"/>
      <family val="2"/>
    </font>
    <font>
      <b/>
      <sz val="10"/>
      <color theme="0"/>
      <name val="Arial"/>
      <family val="2"/>
    </font>
    <font>
      <b/>
      <sz val="11"/>
      <color theme="0" tint="-0.14999847407452621"/>
      <name val="Calibri"/>
      <family val="2"/>
      <scheme val="minor"/>
    </font>
    <font>
      <sz val="10"/>
      <color theme="0" tint="-0.499984740745262"/>
      <name val="Arial"/>
      <family val="2"/>
    </font>
  </fonts>
  <fills count="62">
    <fill>
      <patternFill patternType="none"/>
    </fill>
    <fill>
      <patternFill patternType="gray125"/>
    </fill>
    <fill>
      <patternFill patternType="solid">
        <fgColor theme="0" tint="-0.34998626667073579"/>
        <bgColor indexed="64"/>
      </patternFill>
    </fill>
    <fill>
      <patternFill patternType="solid">
        <fgColor rgb="FFF2F2F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7" tint="0.59999389629810485"/>
        <bgColor rgb="FFFFFF0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8F0EF"/>
        <bgColor indexed="64"/>
      </patternFill>
    </fill>
    <fill>
      <patternFill patternType="solid">
        <fgColor rgb="FF41AFAA"/>
        <bgColor indexed="64"/>
      </patternFill>
    </fill>
    <fill>
      <patternFill patternType="solid">
        <fgColor rgb="FFFFFFFF"/>
        <bgColor indexed="64"/>
      </patternFill>
    </fill>
    <fill>
      <patternFill patternType="solid">
        <fgColor rgb="FF88D2CE"/>
        <bgColor indexed="64"/>
      </patternFill>
    </fill>
    <fill>
      <patternFill patternType="solid">
        <fgColor rgb="FFFFF2CC"/>
        <bgColor indexed="64"/>
      </patternFill>
    </fill>
    <fill>
      <patternFill patternType="solid">
        <fgColor theme="0" tint="-0.249977111117893"/>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00B050"/>
        <bgColor indexed="64"/>
      </patternFill>
    </fill>
    <fill>
      <patternFill patternType="solid">
        <fgColor rgb="FFC2E8E6"/>
        <bgColor indexed="64"/>
      </patternFill>
    </fill>
    <fill>
      <patternFill patternType="solid">
        <fgColor rgb="FFB9C337"/>
        <bgColor indexed="64"/>
      </patternFill>
    </fill>
    <fill>
      <patternFill patternType="solid">
        <fgColor rgb="FF79CDC9"/>
        <bgColor indexed="64"/>
      </patternFill>
    </fill>
    <fill>
      <patternFill patternType="solid">
        <fgColor rgb="FF266865"/>
        <bgColor indexed="64"/>
      </patternFill>
    </fill>
    <fill>
      <patternFill patternType="solid">
        <fgColor rgb="FFDCFFFF"/>
        <bgColor indexed="64"/>
      </patternFill>
    </fill>
    <fill>
      <patternFill patternType="solid">
        <fgColor rgb="FFCDCDCD"/>
        <bgColor indexed="64"/>
      </patternFill>
    </fill>
    <fill>
      <patternFill patternType="solid">
        <fgColor theme="5" tint="0.39997558519241921"/>
        <bgColor indexed="64"/>
      </patternFill>
    </fill>
    <fill>
      <patternFill patternType="solid">
        <fgColor rgb="FFF2F2F2"/>
        <bgColor rgb="FF000000"/>
      </patternFill>
    </fill>
    <fill>
      <patternFill patternType="solid">
        <fgColor rgb="FFA6DEDB"/>
        <bgColor indexed="64"/>
      </patternFill>
    </fill>
    <fill>
      <patternFill patternType="solid">
        <fgColor theme="0" tint="-0.24994659260841701"/>
        <bgColor indexed="64"/>
      </patternFill>
    </fill>
    <fill>
      <patternFill patternType="solid">
        <fgColor rgb="FF75DBFF"/>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theme="2" tint="-0.249977111117893"/>
        <bgColor indexed="64"/>
      </patternFill>
    </fill>
    <fill>
      <patternFill patternType="solid">
        <fgColor rgb="FF7030A0"/>
        <bgColor indexed="64"/>
      </patternFill>
    </fill>
    <fill>
      <patternFill patternType="solid">
        <fgColor theme="2" tint="-0.24994659260841701"/>
        <bgColor indexed="64"/>
      </patternFill>
    </fill>
    <fill>
      <patternFill patternType="solid">
        <fgColor rgb="FFE9E4CF"/>
        <bgColor indexed="64"/>
      </patternFill>
    </fill>
    <fill>
      <patternFill patternType="solid">
        <fgColor rgb="FF00FF00"/>
        <bgColor indexed="64"/>
      </patternFill>
    </fill>
    <fill>
      <patternFill patternType="solid">
        <fgColor rgb="FFCCCCFF"/>
        <bgColor indexed="64"/>
      </patternFill>
    </fill>
    <fill>
      <patternFill patternType="solid">
        <fgColor rgb="FFFF99FF"/>
        <bgColor indexed="64"/>
      </patternFill>
    </fill>
    <fill>
      <patternFill patternType="solid">
        <fgColor theme="4" tint="0.79998168889431442"/>
        <bgColor indexed="64"/>
      </patternFill>
    </fill>
    <fill>
      <patternFill patternType="solid">
        <fgColor rgb="FFA6A6A6"/>
        <bgColor indexed="64"/>
      </patternFill>
    </fill>
    <fill>
      <patternFill patternType="solid">
        <fgColor theme="5" tint="-0.249977111117893"/>
        <bgColor indexed="64"/>
      </patternFill>
    </fill>
    <fill>
      <patternFill patternType="solid">
        <fgColor theme="4" tint="-0.249977111117893"/>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style="thin">
        <color indexed="64"/>
      </left>
      <right/>
      <top style="medium">
        <color indexed="64"/>
      </top>
      <bottom style="thin">
        <color rgb="FF000000"/>
      </bottom>
      <diagonal/>
    </border>
    <border>
      <left style="medium">
        <color indexed="64"/>
      </left>
      <right style="thin">
        <color indexed="64"/>
      </right>
      <top/>
      <bottom style="thick">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theme="0"/>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style="thin">
        <color indexed="64"/>
      </top>
      <bottom style="thin">
        <color indexed="64"/>
      </bottom>
      <diagonal/>
    </border>
    <border>
      <left style="dashed">
        <color theme="0" tint="-0.34998626667073579"/>
      </left>
      <right style="medium">
        <color indexed="64"/>
      </right>
      <top style="thin">
        <color indexed="64"/>
      </top>
      <bottom style="medium">
        <color indexed="64"/>
      </bottom>
      <diagonal/>
    </border>
    <border>
      <left style="thin">
        <color indexed="64"/>
      </left>
      <right style="dashed">
        <color theme="0" tint="-0.34998626667073579"/>
      </right>
      <top style="medium">
        <color indexed="64"/>
      </top>
      <bottom style="thin">
        <color indexed="64"/>
      </bottom>
      <diagonal/>
    </border>
    <border>
      <left style="thin">
        <color indexed="64"/>
      </left>
      <right style="dashed">
        <color theme="0" tint="-0.34998626667073579"/>
      </right>
      <top style="thin">
        <color indexed="64"/>
      </top>
      <bottom style="thin">
        <color indexed="64"/>
      </bottom>
      <diagonal/>
    </border>
    <border>
      <left style="thin">
        <color indexed="64"/>
      </left>
      <right style="dashed">
        <color theme="0" tint="-0.34998626667073579"/>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top/>
      <bottom style="medium">
        <color rgb="FF00B050"/>
      </bottom>
      <diagonal/>
    </border>
    <border>
      <left/>
      <right style="thin">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top/>
      <bottom/>
      <diagonal/>
    </border>
    <border>
      <left style="medium">
        <color indexed="64"/>
      </left>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FF00"/>
      </left>
      <right/>
      <top style="medium">
        <color rgb="FF00FF00"/>
      </top>
      <bottom/>
      <diagonal/>
    </border>
    <border>
      <left/>
      <right/>
      <top style="medium">
        <color rgb="FF00FF00"/>
      </top>
      <bottom/>
      <diagonal/>
    </border>
    <border>
      <left/>
      <right style="medium">
        <color rgb="FF00FF00"/>
      </right>
      <top style="medium">
        <color rgb="FF00FF00"/>
      </top>
      <bottom/>
      <diagonal/>
    </border>
    <border>
      <left style="medium">
        <color rgb="FF00FF00"/>
      </left>
      <right style="thin">
        <color indexed="64"/>
      </right>
      <top style="medium">
        <color indexed="64"/>
      </top>
      <bottom style="thin">
        <color indexed="64"/>
      </bottom>
      <diagonal/>
    </border>
    <border>
      <left/>
      <right style="medium">
        <color rgb="FF00FF00"/>
      </right>
      <top/>
      <bottom/>
      <diagonal/>
    </border>
    <border>
      <left style="medium">
        <color rgb="FF00FF00"/>
      </left>
      <right style="thin">
        <color indexed="64"/>
      </right>
      <top style="thin">
        <color indexed="64"/>
      </top>
      <bottom style="thin">
        <color indexed="64"/>
      </bottom>
      <diagonal/>
    </border>
    <border>
      <left style="medium">
        <color rgb="FF00FF00"/>
      </left>
      <right style="thin">
        <color indexed="64"/>
      </right>
      <top style="thin">
        <color indexed="64"/>
      </top>
      <bottom style="medium">
        <color rgb="FF00FF00"/>
      </bottom>
      <diagonal/>
    </border>
    <border>
      <left style="thin">
        <color indexed="64"/>
      </left>
      <right style="medium">
        <color indexed="64"/>
      </right>
      <top style="thin">
        <color indexed="64"/>
      </top>
      <bottom style="medium">
        <color rgb="FF00FF00"/>
      </bottom>
      <diagonal/>
    </border>
    <border>
      <left style="medium">
        <color indexed="64"/>
      </left>
      <right style="medium">
        <color indexed="64"/>
      </right>
      <top style="medium">
        <color indexed="64"/>
      </top>
      <bottom style="medium">
        <color rgb="FF000000"/>
      </bottom>
      <diagonal/>
    </border>
    <border>
      <left style="medium">
        <color rgb="FF00FF00"/>
      </left>
      <right/>
      <top/>
      <bottom style="thin">
        <color indexed="64"/>
      </bottom>
      <diagonal/>
    </border>
    <border>
      <left/>
      <right style="medium">
        <color rgb="FF00FF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43" fontId="4" fillId="0" borderId="0" applyFont="0" applyFill="0" applyBorder="0" applyAlignment="0" applyProtection="0"/>
    <xf numFmtId="0" fontId="6" fillId="0" borderId="0"/>
    <xf numFmtId="0" fontId="10" fillId="0" borderId="0"/>
    <xf numFmtId="0" fontId="12" fillId="0" borderId="0" applyNumberFormat="0" applyFill="0" applyBorder="0" applyAlignment="0" applyProtection="0">
      <alignment vertical="top"/>
      <protection locked="0"/>
    </xf>
    <xf numFmtId="0" fontId="10" fillId="0" borderId="0"/>
    <xf numFmtId="0" fontId="13" fillId="0" borderId="0" applyNumberFormat="0" applyFill="0" applyBorder="0" applyAlignment="0" applyProtection="0">
      <alignment vertical="top"/>
      <protection locked="0"/>
    </xf>
    <xf numFmtId="0" fontId="4" fillId="0" borderId="0"/>
    <xf numFmtId="0" fontId="36" fillId="0" borderId="0"/>
    <xf numFmtId="0" fontId="4" fillId="0" borderId="0"/>
    <xf numFmtId="0" fontId="4" fillId="0" borderId="0"/>
    <xf numFmtId="0" fontId="4" fillId="0" borderId="0"/>
    <xf numFmtId="0" fontId="10" fillId="0" borderId="0"/>
  </cellStyleXfs>
  <cellXfs count="898">
    <xf numFmtId="0" fontId="0" fillId="0" borderId="0" xfId="0"/>
    <xf numFmtId="0" fontId="11" fillId="4" borderId="0" xfId="3" applyFont="1" applyFill="1"/>
    <xf numFmtId="0" fontId="11" fillId="0" borderId="0" xfId="3" applyFont="1"/>
    <xf numFmtId="0" fontId="19" fillId="4" borderId="0" xfId="3" applyFont="1" applyFill="1"/>
    <xf numFmtId="0" fontId="11" fillId="4" borderId="0" xfId="3" applyFont="1" applyFill="1" applyAlignment="1">
      <alignment vertical="top"/>
    </xf>
    <xf numFmtId="0" fontId="11" fillId="0" borderId="0" xfId="3" applyFont="1" applyAlignment="1">
      <alignment vertical="top"/>
    </xf>
    <xf numFmtId="0" fontId="11" fillId="0" borderId="0" xfId="3" applyFont="1" applyAlignment="1">
      <alignment vertical="center"/>
    </xf>
    <xf numFmtId="0" fontId="11" fillId="0" borderId="0" xfId="3" applyFont="1" applyAlignment="1">
      <alignment horizontal="left" vertical="center"/>
    </xf>
    <xf numFmtId="49" fontId="0" fillId="0" borderId="0" xfId="0" applyNumberFormat="1" applyBorder="1"/>
    <xf numFmtId="0" fontId="0" fillId="0" borderId="0" xfId="0" applyAlignment="1">
      <alignment horizontal="center" vertical="center"/>
    </xf>
    <xf numFmtId="0" fontId="0" fillId="0" borderId="0" xfId="0" applyBorder="1"/>
    <xf numFmtId="0" fontId="6" fillId="0" borderId="0" xfId="2"/>
    <xf numFmtId="0" fontId="6" fillId="0" borderId="0" xfId="2" applyAlignment="1">
      <alignment horizontal="left" indent="1"/>
    </xf>
    <xf numFmtId="0" fontId="2" fillId="9" borderId="3" xfId="7" applyFont="1" applyFill="1" applyBorder="1" applyAlignment="1">
      <alignment horizontal="left" vertical="center" wrapText="1"/>
    </xf>
    <xf numFmtId="0" fontId="2" fillId="9" borderId="4" xfId="7" applyFont="1" applyFill="1" applyBorder="1" applyAlignment="1">
      <alignment horizontal="center" vertical="center" wrapText="1"/>
    </xf>
    <xf numFmtId="0" fontId="2" fillId="9" borderId="5" xfId="7" applyFont="1" applyFill="1" applyBorder="1" applyAlignment="1">
      <alignment horizontal="left" vertical="center" wrapText="1"/>
    </xf>
    <xf numFmtId="0" fontId="2" fillId="9" borderId="6" xfId="7" applyFont="1" applyFill="1" applyBorder="1" applyAlignment="1">
      <alignment horizontal="center" vertical="center" wrapText="1"/>
    </xf>
    <xf numFmtId="49" fontId="0" fillId="0" borderId="46" xfId="0" applyNumberFormat="1" applyBorder="1"/>
    <xf numFmtId="0" fontId="5" fillId="7" borderId="1" xfId="7" applyFont="1" applyFill="1" applyBorder="1" applyAlignment="1">
      <alignment horizontal="center" vertical="center" wrapText="1"/>
    </xf>
    <xf numFmtId="0" fontId="5" fillId="7" borderId="2" xfId="7" applyFont="1" applyFill="1" applyBorder="1" applyAlignment="1">
      <alignment horizontal="center" vertical="center" wrapText="1"/>
    </xf>
    <xf numFmtId="0" fontId="10" fillId="0" borderId="0" xfId="0" applyFont="1" applyBorder="1"/>
    <xf numFmtId="0" fontId="5" fillId="8" borderId="51" xfId="0" applyFont="1" applyFill="1" applyBorder="1" applyAlignment="1">
      <alignment horizontal="center"/>
    </xf>
    <xf numFmtId="0" fontId="0" fillId="0" borderId="0" xfId="0" applyProtection="1"/>
    <xf numFmtId="0" fontId="7" fillId="0" borderId="0" xfId="2" applyFont="1" applyProtection="1"/>
    <xf numFmtId="0" fontId="8" fillId="0" borderId="0" xfId="2" applyFont="1" applyProtection="1"/>
    <xf numFmtId="0" fontId="9" fillId="3" borderId="3" xfId="2" applyFont="1" applyFill="1" applyBorder="1" applyAlignment="1" applyProtection="1">
      <alignment horizontal="left" vertical="center"/>
    </xf>
    <xf numFmtId="0" fontId="9" fillId="3" borderId="11" xfId="2" applyFont="1" applyFill="1" applyBorder="1" applyAlignment="1" applyProtection="1">
      <alignment horizontal="left" vertical="center"/>
    </xf>
    <xf numFmtId="0" fontId="9" fillId="3" borderId="11" xfId="2" applyFont="1" applyFill="1" applyBorder="1" applyAlignment="1" applyProtection="1">
      <alignment horizontal="center" vertical="center"/>
    </xf>
    <xf numFmtId="0" fontId="7" fillId="0" borderId="0" xfId="2" applyFont="1" applyBorder="1" applyProtection="1"/>
    <xf numFmtId="0" fontId="9" fillId="3" borderId="5" xfId="2" applyFont="1" applyFill="1" applyBorder="1" applyAlignment="1" applyProtection="1">
      <alignment horizontal="left" vertical="center"/>
    </xf>
    <xf numFmtId="0" fontId="9" fillId="3" borderId="14" xfId="2" applyFont="1" applyFill="1" applyBorder="1" applyAlignment="1" applyProtection="1">
      <alignment horizontal="center" vertical="center"/>
    </xf>
    <xf numFmtId="0" fontId="0" fillId="0" borderId="0" xfId="0" applyBorder="1" applyProtection="1"/>
    <xf numFmtId="0" fontId="0" fillId="0" borderId="0" xfId="0" applyFont="1" applyBorder="1" applyAlignment="1" applyProtection="1"/>
    <xf numFmtId="0" fontId="29" fillId="3" borderId="30" xfId="1" applyNumberFormat="1" applyFont="1" applyFill="1" applyBorder="1" applyAlignment="1" applyProtection="1">
      <alignment horizontal="center" vertical="center" textRotation="90" wrapText="1"/>
    </xf>
    <xf numFmtId="0" fontId="1" fillId="0" borderId="0" xfId="0" applyFont="1" applyFill="1" applyBorder="1" applyAlignment="1" applyProtection="1">
      <alignment horizontal="center" vertical="center" wrapText="1"/>
    </xf>
    <xf numFmtId="0" fontId="22" fillId="3" borderId="47" xfId="0" applyFont="1" applyFill="1" applyBorder="1" applyAlignment="1" applyProtection="1">
      <alignment horizontal="left" vertical="center" wrapText="1"/>
    </xf>
    <xf numFmtId="0" fontId="23" fillId="0" borderId="0" xfId="0" applyFont="1" applyProtection="1"/>
    <xf numFmtId="0" fontId="24" fillId="0" borderId="0" xfId="2" applyFont="1" applyProtection="1"/>
    <xf numFmtId="0" fontId="25" fillId="0" borderId="0" xfId="2" applyFont="1" applyProtection="1"/>
    <xf numFmtId="0" fontId="6" fillId="0" borderId="0" xfId="2" applyFont="1" applyProtection="1"/>
    <xf numFmtId="0" fontId="27" fillId="0" borderId="0" xfId="0" applyFont="1" applyProtection="1"/>
    <xf numFmtId="0" fontId="26" fillId="0" borderId="0" xfId="2" applyFont="1" applyAlignment="1" applyProtection="1">
      <alignment vertical="center" wrapText="1"/>
    </xf>
    <xf numFmtId="0" fontId="26" fillId="0" borderId="0" xfId="2" applyFont="1" applyAlignment="1" applyProtection="1">
      <alignment vertical="center"/>
    </xf>
    <xf numFmtId="0" fontId="3" fillId="0" borderId="0" xfId="0" applyFont="1" applyAlignment="1" applyProtection="1">
      <alignment horizontal="right"/>
    </xf>
    <xf numFmtId="0" fontId="3" fillId="0" borderId="0" xfId="0" applyFont="1" applyProtection="1"/>
    <xf numFmtId="0" fontId="0" fillId="0" borderId="0" xfId="0" applyAlignment="1" applyProtection="1">
      <alignment horizontal="center" vertical="center"/>
    </xf>
    <xf numFmtId="0" fontId="9" fillId="11" borderId="3" xfId="2" applyFont="1" applyFill="1" applyBorder="1" applyAlignment="1" applyProtection="1">
      <alignment horizontal="left" vertical="center"/>
    </xf>
    <xf numFmtId="0" fontId="9" fillId="11" borderId="11" xfId="2" applyFont="1" applyFill="1" applyBorder="1" applyAlignment="1" applyProtection="1">
      <alignment horizontal="left" vertical="center"/>
    </xf>
    <xf numFmtId="0" fontId="9" fillId="11" borderId="11" xfId="2" applyFont="1" applyFill="1" applyBorder="1" applyAlignment="1" applyProtection="1">
      <alignment horizontal="center" vertical="center"/>
    </xf>
    <xf numFmtId="0" fontId="9" fillId="11" borderId="5" xfId="2" applyFont="1" applyFill="1" applyBorder="1" applyAlignment="1" applyProtection="1">
      <alignment horizontal="left" vertical="center"/>
    </xf>
    <xf numFmtId="0" fontId="9" fillId="11" borderId="13" xfId="2" applyFont="1" applyFill="1" applyBorder="1" applyAlignment="1" applyProtection="1">
      <alignment horizontal="left" vertical="center"/>
    </xf>
    <xf numFmtId="0" fontId="9" fillId="11" borderId="14" xfId="2" applyFont="1" applyFill="1" applyBorder="1" applyAlignment="1" applyProtection="1">
      <alignment horizontal="center" vertical="center"/>
    </xf>
    <xf numFmtId="0" fontId="25" fillId="0" borderId="0" xfId="2" applyFont="1" applyAlignment="1"/>
    <xf numFmtId="0" fontId="6" fillId="0" borderId="0" xfId="2" applyAlignment="1"/>
    <xf numFmtId="0" fontId="26" fillId="0" borderId="0" xfId="2" applyFont="1" applyAlignment="1">
      <alignment horizontal="left" vertical="center"/>
    </xf>
    <xf numFmtId="0" fontId="6" fillId="0" borderId="0" xfId="2" applyFont="1" applyAlignment="1">
      <alignment horizontal="left" vertical="center"/>
    </xf>
    <xf numFmtId="0" fontId="21" fillId="3" borderId="27" xfId="2" applyFont="1" applyFill="1" applyBorder="1" applyAlignment="1" applyProtection="1">
      <alignment horizontal="center" vertical="center" wrapText="1"/>
    </xf>
    <xf numFmtId="0" fontId="21" fillId="3" borderId="23" xfId="2" applyFont="1" applyFill="1" applyBorder="1" applyAlignment="1" applyProtection="1">
      <alignment horizontal="center" vertical="center" wrapText="1"/>
    </xf>
    <xf numFmtId="0" fontId="30" fillId="0" borderId="0" xfId="0" applyFont="1" applyProtection="1"/>
    <xf numFmtId="0" fontId="21" fillId="0" borderId="0" xfId="2" applyFont="1" applyProtection="1"/>
    <xf numFmtId="0" fontId="21" fillId="0" borderId="0" xfId="2" applyFont="1" applyBorder="1" applyProtection="1"/>
    <xf numFmtId="0" fontId="30" fillId="0" borderId="0" xfId="0" applyFont="1" applyBorder="1" applyProtection="1"/>
    <xf numFmtId="0" fontId="30" fillId="0" borderId="0" xfId="0" applyFont="1" applyBorder="1" applyAlignment="1" applyProtection="1"/>
    <xf numFmtId="0" fontId="31" fillId="10" borderId="36" xfId="0" applyFont="1" applyFill="1" applyBorder="1" applyAlignment="1" applyProtection="1">
      <alignment horizontal="center" vertical="center"/>
    </xf>
    <xf numFmtId="0" fontId="31" fillId="10" borderId="37" xfId="0" applyFont="1" applyFill="1" applyBorder="1" applyAlignment="1" applyProtection="1">
      <alignment horizontal="center" vertical="center"/>
    </xf>
    <xf numFmtId="0" fontId="31" fillId="10" borderId="38" xfId="0"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1" fillId="10" borderId="39" xfId="0" applyFont="1" applyFill="1" applyBorder="1" applyAlignment="1" applyProtection="1">
      <alignment horizontal="center" vertical="center"/>
    </xf>
    <xf numFmtId="0" fontId="31" fillId="10" borderId="34" xfId="0" applyFont="1" applyFill="1" applyBorder="1" applyAlignment="1" applyProtection="1">
      <alignment horizontal="center" vertical="center"/>
    </xf>
    <xf numFmtId="0" fontId="31" fillId="10" borderId="40" xfId="0" applyFont="1" applyFill="1" applyBorder="1" applyAlignment="1" applyProtection="1">
      <alignment horizontal="center" vertical="center"/>
    </xf>
    <xf numFmtId="0" fontId="31" fillId="10" borderId="41" xfId="0" applyFont="1" applyFill="1" applyBorder="1" applyAlignment="1" applyProtection="1">
      <alignment horizontal="center" vertical="center"/>
    </xf>
    <xf numFmtId="0" fontId="31" fillId="10" borderId="42" xfId="0" applyFont="1" applyFill="1" applyBorder="1" applyAlignment="1" applyProtection="1">
      <alignment horizontal="center" vertical="center"/>
    </xf>
    <xf numFmtId="0" fontId="31" fillId="10" borderId="43" xfId="0" applyFont="1" applyFill="1" applyBorder="1" applyAlignment="1" applyProtection="1">
      <alignment horizontal="center" vertical="center"/>
    </xf>
    <xf numFmtId="0" fontId="31" fillId="10" borderId="44" xfId="0" applyFont="1" applyFill="1" applyBorder="1" applyAlignment="1" applyProtection="1">
      <alignment horizontal="center" vertical="center"/>
    </xf>
    <xf numFmtId="0" fontId="31" fillId="10" borderId="35" xfId="0" applyFont="1" applyFill="1" applyBorder="1" applyAlignment="1" applyProtection="1">
      <alignment horizontal="center" vertical="center"/>
    </xf>
    <xf numFmtId="0" fontId="31" fillId="10" borderId="45" xfId="0" applyFont="1" applyFill="1" applyBorder="1" applyAlignment="1" applyProtection="1">
      <alignment horizontal="center" vertical="center"/>
    </xf>
    <xf numFmtId="0" fontId="32" fillId="0" borderId="0" xfId="0" applyFont="1" applyProtection="1"/>
    <xf numFmtId="0" fontId="33" fillId="0" borderId="0" xfId="0" applyFont="1" applyAlignment="1" applyProtection="1">
      <alignment horizontal="right"/>
    </xf>
    <xf numFmtId="0" fontId="33" fillId="0" borderId="0" xfId="0" applyFont="1" applyProtection="1"/>
    <xf numFmtId="0" fontId="30" fillId="0" borderId="0" xfId="0" applyFont="1" applyAlignment="1" applyProtection="1">
      <alignment horizontal="center" vertical="center"/>
    </xf>
    <xf numFmtId="0" fontId="30" fillId="11" borderId="12" xfId="0" applyFont="1" applyFill="1" applyBorder="1" applyProtection="1"/>
    <xf numFmtId="0" fontId="30" fillId="11" borderId="28" xfId="0" applyFont="1" applyFill="1" applyBorder="1" applyProtection="1"/>
    <xf numFmtId="0" fontId="5" fillId="14" borderId="0" xfId="0" applyFont="1" applyFill="1" applyAlignment="1">
      <alignment horizontal="center" vertical="center"/>
    </xf>
    <xf numFmtId="0" fontId="5" fillId="14" borderId="0" xfId="0" applyFont="1" applyFill="1" applyAlignment="1">
      <alignment horizontal="center"/>
    </xf>
    <xf numFmtId="0" fontId="0" fillId="0" borderId="0" xfId="0" applyAlignment="1">
      <alignment horizontal="center"/>
    </xf>
    <xf numFmtId="0" fontId="0" fillId="13" borderId="0" xfId="0" applyFill="1"/>
    <xf numFmtId="0" fontId="0" fillId="0" borderId="0" xfId="0" applyFill="1"/>
    <xf numFmtId="0" fontId="0" fillId="5" borderId="0" xfId="0" applyFill="1"/>
    <xf numFmtId="0" fontId="0" fillId="5" borderId="0" xfId="0" applyFill="1" applyAlignment="1">
      <alignment horizontal="center" vertical="center"/>
    </xf>
    <xf numFmtId="0" fontId="30" fillId="0" borderId="0" xfId="0" applyFont="1" applyAlignment="1" applyProtection="1">
      <alignment wrapText="1"/>
    </xf>
    <xf numFmtId="0" fontId="5" fillId="14" borderId="0" xfId="0" applyFont="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xf>
    <xf numFmtId="0" fontId="0" fillId="0" borderId="0" xfId="0" applyFill="1" applyAlignment="1">
      <alignment horizontal="left"/>
    </xf>
    <xf numFmtId="0" fontId="37" fillId="0" borderId="0" xfId="0" applyFont="1" applyFill="1" applyAlignment="1">
      <alignment horizontal="left" vertical="center"/>
    </xf>
    <xf numFmtId="0" fontId="37" fillId="0" borderId="0" xfId="0" applyFont="1" applyFill="1" applyAlignment="1">
      <alignment horizontal="left"/>
    </xf>
    <xf numFmtId="0" fontId="0" fillId="17" borderId="0" xfId="0" applyFill="1" applyAlignment="1">
      <alignment horizontal="center"/>
    </xf>
    <xf numFmtId="0" fontId="0" fillId="17" borderId="0" xfId="0" applyFill="1" applyAlignment="1">
      <alignment horizontal="left"/>
    </xf>
    <xf numFmtId="0" fontId="5" fillId="17" borderId="0" xfId="0" applyFont="1" applyFill="1" applyAlignment="1">
      <alignment horizontal="left"/>
    </xf>
    <xf numFmtId="0" fontId="0" fillId="0" borderId="0" xfId="0" quotePrefix="1" applyAlignment="1">
      <alignment horizontal="left"/>
    </xf>
    <xf numFmtId="0" fontId="0" fillId="0" borderId="0" xfId="0" applyAlignment="1">
      <alignment vertical="top"/>
    </xf>
    <xf numFmtId="0" fontId="0" fillId="15" borderId="0" xfId="0" applyFill="1" applyAlignment="1">
      <alignment vertical="top"/>
    </xf>
    <xf numFmtId="0" fontId="0" fillId="18" borderId="0" xfId="0" applyFill="1" applyAlignment="1">
      <alignment horizontal="center" vertical="top"/>
    </xf>
    <xf numFmtId="0" fontId="0" fillId="13" borderId="0" xfId="0" applyFill="1" applyAlignment="1">
      <alignment horizontal="center" vertical="top" wrapText="1"/>
    </xf>
    <xf numFmtId="0" fontId="0" fillId="18" borderId="0" xfId="0" applyFill="1" applyAlignment="1">
      <alignment horizontal="center" vertical="top" wrapText="1"/>
    </xf>
    <xf numFmtId="0" fontId="0" fillId="0" borderId="0" xfId="0" applyAlignment="1">
      <alignment horizontal="center" vertical="top"/>
    </xf>
    <xf numFmtId="0" fontId="0" fillId="15" borderId="0" xfId="0" applyFill="1"/>
    <xf numFmtId="0" fontId="0" fillId="18" borderId="0" xfId="0" applyFill="1" applyAlignment="1">
      <alignment horizontal="center"/>
    </xf>
    <xf numFmtId="0" fontId="0" fillId="13" borderId="0" xfId="0" applyFill="1" applyAlignment="1">
      <alignment horizontal="center" wrapText="1"/>
    </xf>
    <xf numFmtId="0" fontId="0" fillId="12" borderId="0" xfId="0" applyFill="1" applyAlignment="1">
      <alignment wrapText="1"/>
    </xf>
    <xf numFmtId="0" fontId="0" fillId="15" borderId="21" xfId="0" applyFill="1" applyBorder="1" applyAlignment="1">
      <alignment horizontal="left"/>
    </xf>
    <xf numFmtId="0" fontId="0" fillId="18" borderId="11" xfId="0" applyFill="1" applyBorder="1" applyAlignment="1">
      <alignment horizontal="center"/>
    </xf>
    <xf numFmtId="0" fontId="0" fillId="13" borderId="11" xfId="0" applyFill="1" applyBorder="1" applyAlignment="1">
      <alignment horizontal="center"/>
    </xf>
    <xf numFmtId="0" fontId="0" fillId="12" borderId="11" xfId="0" applyFill="1" applyBorder="1" applyAlignment="1">
      <alignment horizontal="center"/>
    </xf>
    <xf numFmtId="0" fontId="0" fillId="0" borderId="11" xfId="0" applyBorder="1" applyAlignment="1">
      <alignment horizontal="center"/>
    </xf>
    <xf numFmtId="0" fontId="0" fillId="0" borderId="11" xfId="0" applyBorder="1" applyAlignment="1">
      <alignment horizontal="left"/>
    </xf>
    <xf numFmtId="0" fontId="0" fillId="0" borderId="26" xfId="0" applyBorder="1" applyAlignment="1">
      <alignment horizontal="center"/>
    </xf>
    <xf numFmtId="0" fontId="0" fillId="15" borderId="65" xfId="0" applyFill="1" applyBorder="1" applyAlignment="1">
      <alignment horizontal="left"/>
    </xf>
    <xf numFmtId="0" fontId="0" fillId="18" borderId="63" xfId="0" applyFill="1" applyBorder="1" applyAlignment="1">
      <alignment horizontal="center"/>
    </xf>
    <xf numFmtId="0" fontId="0" fillId="13" borderId="63" xfId="0" applyFill="1" applyBorder="1" applyAlignment="1">
      <alignment horizontal="center"/>
    </xf>
    <xf numFmtId="0" fontId="0" fillId="12" borderId="63" xfId="0" applyFill="1" applyBorder="1" applyAlignment="1">
      <alignment horizontal="center"/>
    </xf>
    <xf numFmtId="0" fontId="0" fillId="0" borderId="63" xfId="0" applyBorder="1" applyAlignment="1">
      <alignment horizontal="center"/>
    </xf>
    <xf numFmtId="0" fontId="0" fillId="0" borderId="63" xfId="0" applyBorder="1" applyAlignment="1">
      <alignment horizontal="left"/>
    </xf>
    <xf numFmtId="0" fontId="0" fillId="0" borderId="22" xfId="0" applyBorder="1" applyAlignment="1">
      <alignment horizontal="center"/>
    </xf>
    <xf numFmtId="0" fontId="0" fillId="15" borderId="28" xfId="0" applyFill="1" applyBorder="1" applyAlignment="1">
      <alignment horizontal="left"/>
    </xf>
    <xf numFmtId="0" fontId="0" fillId="18" borderId="13" xfId="0" applyFill="1" applyBorder="1" applyAlignment="1">
      <alignment horizontal="center"/>
    </xf>
    <xf numFmtId="0" fontId="0" fillId="13" borderId="13" xfId="0" applyFill="1" applyBorder="1" applyAlignment="1">
      <alignment horizontal="center"/>
    </xf>
    <xf numFmtId="0" fontId="0" fillId="12" borderId="13" xfId="0" applyFill="1" applyBorder="1" applyAlignment="1">
      <alignment horizontal="center"/>
    </xf>
    <xf numFmtId="0" fontId="0" fillId="0" borderId="13" xfId="0" applyBorder="1" applyAlignment="1">
      <alignment horizontal="center"/>
    </xf>
    <xf numFmtId="0" fontId="0" fillId="0" borderId="13" xfId="0" applyBorder="1" applyAlignment="1">
      <alignment horizontal="left"/>
    </xf>
    <xf numFmtId="0" fontId="0" fillId="0" borderId="24" xfId="0" applyBorder="1" applyAlignment="1">
      <alignment horizontal="center"/>
    </xf>
    <xf numFmtId="0" fontId="0" fillId="0" borderId="5" xfId="0" applyBorder="1" applyAlignment="1">
      <alignment horizontal="center"/>
    </xf>
    <xf numFmtId="0" fontId="0" fillId="15" borderId="9" xfId="0" applyFill="1" applyBorder="1" applyAlignment="1">
      <alignment horizontal="left"/>
    </xf>
    <xf numFmtId="0" fontId="0" fillId="18" borderId="8" xfId="0" applyFill="1" applyBorder="1" applyAlignment="1">
      <alignment horizontal="center"/>
    </xf>
    <xf numFmtId="0" fontId="0" fillId="13" borderId="8" xfId="0" applyFill="1" applyBorder="1" applyAlignment="1">
      <alignment horizontal="center"/>
    </xf>
    <xf numFmtId="0" fontId="0" fillId="12" borderId="8" xfId="0" applyFill="1"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1" xfId="0" applyBorder="1" applyAlignment="1">
      <alignment horizontal="center"/>
    </xf>
    <xf numFmtId="0" fontId="0" fillId="0" borderId="1" xfId="0" applyBorder="1" applyAlignment="1">
      <alignment horizontal="center"/>
    </xf>
    <xf numFmtId="0" fontId="38" fillId="18" borderId="0" xfId="0" applyFont="1" applyFill="1"/>
    <xf numFmtId="0" fontId="0" fillId="18" borderId="0" xfId="0" applyFill="1"/>
    <xf numFmtId="0" fontId="3" fillId="5" borderId="0" xfId="0" applyFont="1" applyFill="1" applyAlignment="1">
      <alignment horizontal="center" vertical="center" wrapText="1"/>
    </xf>
    <xf numFmtId="0" fontId="1" fillId="5" borderId="0" xfId="0" applyFont="1" applyFill="1" applyAlignment="1">
      <alignment horizontal="center" vertical="center"/>
    </xf>
    <xf numFmtId="0" fontId="40" fillId="14" borderId="0" xfId="0" applyFont="1" applyFill="1" applyAlignment="1">
      <alignment horizontal="center" vertical="center" wrapText="1"/>
    </xf>
    <xf numFmtId="0" fontId="41" fillId="0" borderId="0" xfId="0" applyFont="1"/>
    <xf numFmtId="0" fontId="42" fillId="14" borderId="0" xfId="0" applyFont="1" applyFill="1" applyAlignment="1">
      <alignment horizontal="center" vertical="center" wrapText="1"/>
    </xf>
    <xf numFmtId="0" fontId="34" fillId="0" borderId="0" xfId="0" applyFont="1"/>
    <xf numFmtId="0" fontId="43" fillId="14" borderId="0" xfId="0" applyFont="1" applyFill="1" applyAlignment="1">
      <alignment horizontal="center" vertical="center" wrapText="1"/>
    </xf>
    <xf numFmtId="0" fontId="39" fillId="0" borderId="0" xfId="0" applyFont="1"/>
    <xf numFmtId="0" fontId="1" fillId="0" borderId="0" xfId="0" applyFont="1" applyAlignment="1">
      <alignment horizontal="center" vertical="center" wrapText="1"/>
    </xf>
    <xf numFmtId="0" fontId="46" fillId="0" borderId="66" xfId="0" applyFont="1" applyBorder="1" applyAlignment="1">
      <alignment wrapText="1"/>
    </xf>
    <xf numFmtId="0" fontId="47" fillId="0" borderId="67" xfId="0" applyFont="1" applyBorder="1" applyAlignment="1">
      <alignment horizontal="center" vertical="center"/>
    </xf>
    <xf numFmtId="0" fontId="47" fillId="0" borderId="67" xfId="0" applyFont="1" applyBorder="1" applyAlignment="1">
      <alignment horizontal="center" vertical="center" wrapText="1"/>
    </xf>
    <xf numFmtId="0" fontId="46" fillId="0" borderId="66" xfId="0" quotePrefix="1" applyFont="1" applyBorder="1" applyAlignment="1">
      <alignment wrapText="1"/>
    </xf>
    <xf numFmtId="0" fontId="30" fillId="15" borderId="19" xfId="0" applyFont="1" applyFill="1" applyBorder="1" applyAlignment="1" applyProtection="1"/>
    <xf numFmtId="0" fontId="30" fillId="15" borderId="0" xfId="0" applyFont="1" applyFill="1" applyBorder="1" applyAlignment="1" applyProtection="1"/>
    <xf numFmtId="0" fontId="0" fillId="19" borderId="17" xfId="0" applyFill="1" applyBorder="1" applyAlignment="1">
      <alignment horizontal="center" vertical="center"/>
    </xf>
    <xf numFmtId="0" fontId="0" fillId="20" borderId="18" xfId="0" applyFill="1" applyBorder="1" applyAlignment="1">
      <alignment horizontal="center"/>
    </xf>
    <xf numFmtId="0" fontId="0" fillId="19" borderId="0" xfId="0" applyFill="1" applyBorder="1" applyAlignment="1">
      <alignment horizontal="center" vertical="center"/>
    </xf>
    <xf numFmtId="0" fontId="0" fillId="20" borderId="20" xfId="0" applyFill="1" applyBorder="1" applyAlignment="1">
      <alignment horizontal="center"/>
    </xf>
    <xf numFmtId="0" fontId="0" fillId="19" borderId="14" xfId="0" applyFill="1" applyBorder="1" applyAlignment="1">
      <alignment horizontal="center" vertical="center"/>
    </xf>
    <xf numFmtId="0" fontId="0" fillId="20" borderId="15" xfId="0" applyFill="1" applyBorder="1" applyAlignment="1">
      <alignment horizontal="center"/>
    </xf>
    <xf numFmtId="0" fontId="0" fillId="19" borderId="63" xfId="0" applyFill="1" applyBorder="1" applyAlignment="1">
      <alignment horizontal="center" vertical="center"/>
    </xf>
    <xf numFmtId="0" fontId="0" fillId="20" borderId="62" xfId="0" applyFill="1" applyBorder="1" applyAlignment="1">
      <alignment horizontal="center"/>
    </xf>
    <xf numFmtId="0" fontId="0" fillId="19" borderId="46" xfId="0" applyFill="1" applyBorder="1" applyAlignment="1">
      <alignment horizontal="center" vertical="center"/>
    </xf>
    <xf numFmtId="0" fontId="0" fillId="20" borderId="60" xfId="0" applyFill="1" applyBorder="1" applyAlignment="1">
      <alignment horizontal="center"/>
    </xf>
    <xf numFmtId="0" fontId="0" fillId="19" borderId="8" xfId="0" applyFill="1" applyBorder="1" applyAlignment="1">
      <alignment horizontal="center" vertical="center"/>
    </xf>
    <xf numFmtId="0" fontId="0" fillId="20" borderId="9" xfId="0" applyFill="1" applyBorder="1" applyAlignment="1">
      <alignment horizontal="center"/>
    </xf>
    <xf numFmtId="0" fontId="0" fillId="21" borderId="64" xfId="0" applyFill="1" applyBorder="1"/>
    <xf numFmtId="0" fontId="0" fillId="21" borderId="63" xfId="0" applyFill="1" applyBorder="1" applyAlignment="1">
      <alignment horizontal="center" vertical="center"/>
    </xf>
    <xf numFmtId="0" fontId="0" fillId="21" borderId="19" xfId="0" applyFill="1" applyBorder="1"/>
    <xf numFmtId="0" fontId="0" fillId="21" borderId="0" xfId="0" applyFill="1" applyBorder="1" applyAlignment="1">
      <alignment horizontal="center" vertical="center"/>
    </xf>
    <xf numFmtId="0" fontId="0" fillId="21" borderId="25" xfId="0" applyFill="1" applyBorder="1"/>
    <xf numFmtId="0" fontId="0" fillId="21" borderId="14" xfId="0" applyFill="1" applyBorder="1" applyAlignment="1">
      <alignment horizontal="center" vertical="center"/>
    </xf>
    <xf numFmtId="0" fontId="0" fillId="12" borderId="7" xfId="0" applyFill="1" applyBorder="1"/>
    <xf numFmtId="0" fontId="0" fillId="12" borderId="8" xfId="0" applyFill="1" applyBorder="1" applyAlignment="1">
      <alignment horizontal="center" vertical="center"/>
    </xf>
    <xf numFmtId="0" fontId="0" fillId="12" borderId="64" xfId="0" applyFill="1" applyBorder="1"/>
    <xf numFmtId="0" fontId="0" fillId="12" borderId="63" xfId="0" applyFill="1" applyBorder="1" applyAlignment="1">
      <alignment horizontal="center" vertical="center"/>
    </xf>
    <xf numFmtId="0" fontId="0" fillId="12" borderId="19" xfId="0" applyFill="1" applyBorder="1"/>
    <xf numFmtId="0" fontId="0" fillId="12" borderId="0" xfId="0" applyFill="1" applyBorder="1" applyAlignment="1">
      <alignment horizontal="center" vertical="center"/>
    </xf>
    <xf numFmtId="0" fontId="0" fillId="12" borderId="25" xfId="0" applyFill="1" applyBorder="1"/>
    <xf numFmtId="0" fontId="0" fillId="12" borderId="14" xfId="0" applyFill="1" applyBorder="1" applyAlignment="1">
      <alignment horizontal="center" vertical="center"/>
    </xf>
    <xf numFmtId="0" fontId="0" fillId="21" borderId="16" xfId="0" applyFill="1" applyBorder="1"/>
    <xf numFmtId="0" fontId="0" fillId="21" borderId="17" xfId="0" applyFill="1" applyBorder="1" applyAlignment="1">
      <alignment horizontal="center" vertical="center"/>
    </xf>
    <xf numFmtId="0" fontId="0" fillId="21" borderId="61" xfId="0" applyFill="1" applyBorder="1"/>
    <xf numFmtId="0" fontId="0" fillId="21" borderId="46" xfId="0" applyFill="1" applyBorder="1" applyAlignment="1">
      <alignment horizontal="center" vertical="center"/>
    </xf>
    <xf numFmtId="0" fontId="0" fillId="13" borderId="0" xfId="0" applyFill="1" applyAlignment="1">
      <alignment horizontal="center" vertical="center"/>
    </xf>
    <xf numFmtId="0" fontId="1" fillId="13" borderId="0" xfId="0" applyFont="1" applyFill="1" applyAlignment="1">
      <alignment horizontal="center" vertical="center"/>
    </xf>
    <xf numFmtId="0" fontId="2" fillId="0" borderId="0" xfId="0" applyFont="1" applyFill="1" applyAlignment="1">
      <alignment horizontal="center" vertical="center" wrapText="1"/>
    </xf>
    <xf numFmtId="0" fontId="26" fillId="0" borderId="0" xfId="2" applyFont="1" applyFill="1" applyAlignment="1">
      <alignment horizontal="left" vertical="center"/>
    </xf>
    <xf numFmtId="0" fontId="6" fillId="0" borderId="0" xfId="2" applyFill="1"/>
    <xf numFmtId="0" fontId="6" fillId="0" borderId="0" xfId="2" applyFont="1" applyFill="1" applyProtection="1"/>
    <xf numFmtId="0" fontId="0" fillId="0" borderId="0" xfId="0" applyFill="1" applyProtection="1"/>
    <xf numFmtId="0" fontId="27" fillId="0" borderId="0" xfId="0" applyFont="1" applyFill="1" applyProtection="1"/>
    <xf numFmtId="0" fontId="26" fillId="0" borderId="0" xfId="2" applyFont="1" applyFill="1" applyAlignment="1" applyProtection="1">
      <alignment vertical="center" wrapText="1"/>
    </xf>
    <xf numFmtId="0" fontId="30" fillId="0" borderId="0" xfId="0" applyFont="1" applyFill="1" applyProtection="1"/>
    <xf numFmtId="0" fontId="48" fillId="0" borderId="23" xfId="7" applyFont="1" applyFill="1" applyBorder="1" applyAlignment="1">
      <alignment horizontal="left" vertical="center" wrapText="1"/>
    </xf>
    <xf numFmtId="0" fontId="0" fillId="0" borderId="53" xfId="0" applyBorder="1" applyAlignment="1">
      <alignment horizontal="center" vertical="center"/>
    </xf>
    <xf numFmtId="0" fontId="27" fillId="12" borderId="31" xfId="0" applyFont="1" applyFill="1" applyBorder="1" applyAlignment="1" applyProtection="1">
      <alignment horizontal="center" vertical="center"/>
      <protection locked="0"/>
    </xf>
    <xf numFmtId="0" fontId="27" fillId="12" borderId="57" xfId="0" applyFont="1" applyFill="1" applyBorder="1" applyAlignment="1" applyProtection="1">
      <alignment horizontal="center" vertical="center" wrapText="1"/>
      <protection locked="0"/>
    </xf>
    <xf numFmtId="0" fontId="0" fillId="12" borderId="26" xfId="0" applyFont="1" applyFill="1" applyBorder="1" applyAlignment="1" applyProtection="1">
      <alignment horizontal="center" vertical="center"/>
      <protection locked="0"/>
    </xf>
    <xf numFmtId="0" fontId="0" fillId="12" borderId="58" xfId="0" applyFont="1" applyFill="1" applyBorder="1" applyAlignment="1" applyProtection="1">
      <alignment horizontal="center" vertical="center" wrapText="1"/>
      <protection locked="0"/>
    </xf>
    <xf numFmtId="0" fontId="0" fillId="12" borderId="24" xfId="0" applyFont="1" applyFill="1" applyBorder="1" applyAlignment="1" applyProtection="1">
      <alignment horizontal="center" vertical="center"/>
      <protection locked="0"/>
    </xf>
    <xf numFmtId="0" fontId="0" fillId="12" borderId="59" xfId="0" applyFont="1" applyFill="1" applyBorder="1" applyAlignment="1" applyProtection="1">
      <alignment horizontal="center" vertical="center" wrapText="1"/>
      <protection locked="0"/>
    </xf>
    <xf numFmtId="0" fontId="50" fillId="12" borderId="54" xfId="0" applyFont="1" applyFill="1" applyBorder="1" applyAlignment="1" applyProtection="1">
      <alignment horizontal="left" vertical="justify"/>
    </xf>
    <xf numFmtId="0" fontId="50" fillId="12" borderId="55" xfId="0" applyFont="1" applyFill="1" applyBorder="1" applyAlignment="1" applyProtection="1">
      <alignment horizontal="left" vertical="justify"/>
    </xf>
    <xf numFmtId="0" fontId="50" fillId="12" borderId="56" xfId="0" applyFont="1" applyFill="1" applyBorder="1" applyAlignment="1" applyProtection="1">
      <alignment horizontal="left" vertical="justify"/>
    </xf>
    <xf numFmtId="164" fontId="49" fillId="0" borderId="3" xfId="0" quotePrefix="1" applyNumberFormat="1" applyFont="1" applyFill="1" applyBorder="1" applyAlignment="1" applyProtection="1">
      <alignment horizontal="right" vertical="center" wrapText="1"/>
      <protection locked="0"/>
    </xf>
    <xf numFmtId="164" fontId="49" fillId="0" borderId="3" xfId="0" applyNumberFormat="1" applyFont="1" applyFill="1" applyBorder="1" applyAlignment="1" applyProtection="1">
      <alignment horizontal="right" vertical="center" wrapText="1"/>
      <protection locked="0"/>
    </xf>
    <xf numFmtId="0" fontId="5"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8" borderId="68" xfId="3" applyFont="1" applyFill="1" applyBorder="1" applyAlignment="1">
      <alignment horizontal="center"/>
    </xf>
    <xf numFmtId="0" fontId="5" fillId="8" borderId="69" xfId="3" applyFont="1" applyFill="1" applyBorder="1" applyAlignment="1">
      <alignment horizontal="center"/>
    </xf>
    <xf numFmtId="0" fontId="10" fillId="0" borderId="0" xfId="5" applyFont="1"/>
    <xf numFmtId="0" fontId="10" fillId="22" borderId="16" xfId="5" applyFont="1" applyFill="1" applyBorder="1"/>
    <xf numFmtId="0" fontId="53" fillId="22" borderId="17" xfId="5" applyFont="1" applyFill="1" applyBorder="1" applyAlignment="1">
      <alignment horizontal="center"/>
    </xf>
    <xf numFmtId="0" fontId="10" fillId="22" borderId="18" xfId="5" applyFont="1" applyFill="1" applyBorder="1"/>
    <xf numFmtId="0" fontId="10" fillId="22" borderId="19" xfId="5" applyFont="1" applyFill="1" applyBorder="1"/>
    <xf numFmtId="0" fontId="54" fillId="22" borderId="0" xfId="5" applyFont="1" applyFill="1" applyBorder="1" applyAlignment="1">
      <alignment horizontal="right" vertical="top"/>
    </xf>
    <xf numFmtId="0" fontId="10" fillId="22" borderId="20" xfId="5" applyFont="1" applyFill="1" applyBorder="1"/>
    <xf numFmtId="0" fontId="55" fillId="22" borderId="0" xfId="5" applyFont="1" applyFill="1" applyBorder="1" applyAlignment="1">
      <alignment horizontal="center" wrapText="1"/>
    </xf>
    <xf numFmtId="0" fontId="55" fillId="22" borderId="13" xfId="5" applyFont="1" applyFill="1" applyBorder="1" applyAlignment="1">
      <alignment horizontal="center" vertical="center" wrapText="1"/>
    </xf>
    <xf numFmtId="0" fontId="16" fillId="22" borderId="0" xfId="5" applyFont="1" applyFill="1" applyBorder="1" applyAlignment="1">
      <alignment horizontal="center" vertical="center" wrapText="1"/>
    </xf>
    <xf numFmtId="0" fontId="56" fillId="22" borderId="46" xfId="5" applyFont="1" applyFill="1" applyBorder="1" applyAlignment="1">
      <alignment horizontal="center" vertical="center" wrapText="1"/>
    </xf>
    <xf numFmtId="0" fontId="10" fillId="22" borderId="25" xfId="5" applyFont="1" applyFill="1" applyBorder="1"/>
    <xf numFmtId="15" fontId="53" fillId="22" borderId="14" xfId="5" applyNumberFormat="1" applyFont="1" applyFill="1" applyBorder="1" applyAlignment="1">
      <alignment horizontal="center" vertical="center" wrapText="1"/>
    </xf>
    <xf numFmtId="0" fontId="10" fillId="22" borderId="15" xfId="5" applyFont="1" applyFill="1" applyBorder="1"/>
    <xf numFmtId="0" fontId="10" fillId="0" borderId="0" xfId="5"/>
    <xf numFmtId="0" fontId="10" fillId="22" borderId="15" xfId="5" applyFill="1" applyBorder="1"/>
    <xf numFmtId="0" fontId="10" fillId="22" borderId="14" xfId="5" applyFill="1" applyBorder="1"/>
    <xf numFmtId="0" fontId="10" fillId="22" borderId="25" xfId="5" applyFill="1" applyBorder="1"/>
    <xf numFmtId="0" fontId="16" fillId="22" borderId="20" xfId="3" applyFont="1" applyFill="1" applyBorder="1"/>
    <xf numFmtId="0" fontId="16" fillId="22" borderId="19" xfId="3" applyFont="1" applyFill="1" applyBorder="1"/>
    <xf numFmtId="0" fontId="16" fillId="22" borderId="0" xfId="3" applyFont="1" applyFill="1" applyBorder="1" applyAlignment="1">
      <alignment horizontal="left" vertical="center" wrapText="1"/>
    </xf>
    <xf numFmtId="0" fontId="16" fillId="22" borderId="0" xfId="3" applyFont="1" applyFill="1" applyBorder="1" applyAlignment="1">
      <alignment vertical="top" wrapText="1"/>
    </xf>
    <xf numFmtId="0" fontId="16" fillId="22" borderId="0" xfId="3" applyFont="1" applyFill="1" applyBorder="1" applyAlignment="1">
      <alignment horizontal="left" vertical="center"/>
    </xf>
    <xf numFmtId="0" fontId="18" fillId="22" borderId="19" xfId="3" applyFont="1" applyFill="1" applyBorder="1"/>
    <xf numFmtId="0" fontId="16" fillId="22" borderId="0" xfId="3" applyFont="1" applyFill="1" applyBorder="1" applyAlignment="1">
      <alignment horizontal="left" wrapText="1"/>
    </xf>
    <xf numFmtId="0" fontId="16" fillId="22" borderId="20" xfId="3" applyFont="1" applyFill="1" applyBorder="1" applyAlignment="1">
      <alignment vertical="top"/>
    </xf>
    <xf numFmtId="0" fontId="16" fillId="22" borderId="19" xfId="3" applyFont="1" applyFill="1" applyBorder="1" applyAlignment="1">
      <alignment vertical="top"/>
    </xf>
    <xf numFmtId="0" fontId="15" fillId="22" borderId="0" xfId="3" applyFont="1" applyFill="1" applyBorder="1" applyAlignment="1"/>
    <xf numFmtId="0" fontId="15" fillId="22" borderId="0" xfId="3" applyFont="1" applyFill="1" applyBorder="1" applyAlignment="1">
      <alignment vertical="center"/>
    </xf>
    <xf numFmtId="15" fontId="15" fillId="22" borderId="0" xfId="3" applyNumberFormat="1" applyFont="1" applyFill="1" applyBorder="1" applyAlignment="1">
      <alignment vertical="center"/>
    </xf>
    <xf numFmtId="0" fontId="20" fillId="22" borderId="0" xfId="3" applyFont="1" applyFill="1" applyBorder="1" applyAlignment="1">
      <alignment horizontal="left" vertical="top" wrapText="1"/>
    </xf>
    <xf numFmtId="0" fontId="15" fillId="22" borderId="0" xfId="3" applyFont="1" applyFill="1" applyBorder="1" applyAlignment="1" applyProtection="1">
      <alignment horizontal="center" vertical="top" wrapText="1"/>
      <protection locked="0"/>
    </xf>
    <xf numFmtId="0" fontId="15" fillId="6" borderId="22" xfId="3" applyFont="1" applyFill="1" applyBorder="1" applyAlignment="1" applyProtection="1">
      <alignment horizontal="center" vertical="top" wrapText="1"/>
      <protection locked="0"/>
    </xf>
    <xf numFmtId="0" fontId="16" fillId="22" borderId="0" xfId="3" applyFont="1" applyFill="1" applyBorder="1" applyAlignment="1">
      <alignment vertical="center"/>
    </xf>
    <xf numFmtId="0" fontId="15" fillId="22" borderId="0" xfId="3" applyFont="1" applyFill="1" applyBorder="1" applyAlignment="1">
      <alignment horizontal="left" wrapText="1"/>
    </xf>
    <xf numFmtId="0" fontId="11" fillId="0" borderId="0" xfId="5" applyFont="1" applyAlignment="1">
      <alignment vertical="top"/>
    </xf>
    <xf numFmtId="0" fontId="11" fillId="0" borderId="0" xfId="5" applyFont="1" applyFill="1" applyBorder="1" applyAlignment="1">
      <alignment vertical="top"/>
    </xf>
    <xf numFmtId="0" fontId="11" fillId="22" borderId="20" xfId="5" applyFont="1" applyFill="1" applyBorder="1" applyAlignment="1">
      <alignment vertical="top"/>
    </xf>
    <xf numFmtId="0" fontId="58" fillId="22" borderId="0" xfId="5" applyFont="1" applyFill="1" applyBorder="1" applyAlignment="1">
      <alignment horizontal="center" vertical="center"/>
    </xf>
    <xf numFmtId="0" fontId="17" fillId="22" borderId="19" xfId="5" applyFont="1" applyFill="1" applyBorder="1" applyAlignment="1">
      <alignment horizontal="center" vertical="center"/>
    </xf>
    <xf numFmtId="0" fontId="53" fillId="22" borderId="14" xfId="5" applyFont="1" applyFill="1" applyBorder="1" applyAlignment="1">
      <alignment horizontal="center" vertical="center"/>
    </xf>
    <xf numFmtId="0" fontId="15" fillId="22" borderId="19" xfId="5" applyFont="1" applyFill="1" applyBorder="1" applyAlignment="1">
      <alignment horizontal="center" vertical="center"/>
    </xf>
    <xf numFmtId="0" fontId="60" fillId="22" borderId="19" xfId="5" applyFont="1" applyFill="1" applyBorder="1" applyAlignment="1">
      <alignment horizontal="center" vertical="center" wrapText="1"/>
    </xf>
    <xf numFmtId="0" fontId="11" fillId="22" borderId="0" xfId="5" applyFont="1" applyFill="1" applyBorder="1" applyAlignment="1">
      <alignment vertical="top"/>
    </xf>
    <xf numFmtId="0" fontId="60" fillId="22" borderId="0" xfId="5" applyFont="1" applyFill="1" applyBorder="1" applyAlignment="1">
      <alignment horizontal="center" vertical="center" wrapText="1"/>
    </xf>
    <xf numFmtId="0" fontId="11" fillId="0" borderId="0" xfId="5" applyFont="1" applyAlignment="1"/>
    <xf numFmtId="0" fontId="11" fillId="0" borderId="0" xfId="5" applyFont="1" applyFill="1" applyBorder="1" applyAlignment="1"/>
    <xf numFmtId="0" fontId="11" fillId="22" borderId="18" xfId="5" applyFont="1" applyFill="1" applyBorder="1" applyAlignment="1"/>
    <xf numFmtId="0" fontId="11" fillId="22" borderId="17" xfId="5" applyFont="1" applyFill="1" applyBorder="1" applyAlignment="1"/>
    <xf numFmtId="0" fontId="54" fillId="22" borderId="17" xfId="5" applyFont="1" applyFill="1" applyBorder="1" applyAlignment="1">
      <alignment horizontal="right" wrapText="1"/>
    </xf>
    <xf numFmtId="0" fontId="54" fillId="22" borderId="16" xfId="5" applyFont="1" applyFill="1" applyBorder="1" applyAlignment="1">
      <alignment horizontal="right" wrapText="1"/>
    </xf>
    <xf numFmtId="0" fontId="16" fillId="0" borderId="0" xfId="3" applyFont="1"/>
    <xf numFmtId="0" fontId="16" fillId="0" borderId="0" xfId="3" applyFont="1" applyAlignment="1">
      <alignment vertical="center"/>
    </xf>
    <xf numFmtId="0" fontId="16" fillId="22" borderId="16" xfId="3" applyFont="1" applyFill="1" applyBorder="1"/>
    <xf numFmtId="0" fontId="16" fillId="22" borderId="18" xfId="3" applyFont="1" applyFill="1" applyBorder="1"/>
    <xf numFmtId="0" fontId="16" fillId="0" borderId="0" xfId="3" applyFont="1" applyAlignment="1"/>
    <xf numFmtId="0" fontId="16" fillId="22" borderId="19" xfId="3" applyFont="1" applyFill="1" applyBorder="1" applyAlignment="1"/>
    <xf numFmtId="0" fontId="55" fillId="22" borderId="0" xfId="5" applyFont="1" applyFill="1" applyBorder="1" applyAlignment="1">
      <alignment vertical="center" wrapText="1" shrinkToFit="1"/>
    </xf>
    <xf numFmtId="0" fontId="16" fillId="22" borderId="20" xfId="3" applyFont="1" applyFill="1" applyBorder="1" applyAlignment="1"/>
    <xf numFmtId="0" fontId="53" fillId="22" borderId="0" xfId="5" applyFont="1" applyFill="1" applyBorder="1" applyAlignment="1">
      <alignment horizontal="center" vertical="center" wrapText="1" shrinkToFit="1"/>
    </xf>
    <xf numFmtId="1" fontId="16" fillId="0" borderId="0" xfId="3" applyNumberFormat="1" applyFont="1" applyProtection="1">
      <protection hidden="1"/>
    </xf>
    <xf numFmtId="1" fontId="16" fillId="22" borderId="19" xfId="3" applyNumberFormat="1" applyFont="1" applyFill="1" applyBorder="1" applyProtection="1">
      <protection hidden="1"/>
    </xf>
    <xf numFmtId="0" fontId="15" fillId="22" borderId="26" xfId="3" applyFont="1" applyFill="1" applyBorder="1" applyAlignment="1" applyProtection="1">
      <alignment horizontal="center" vertical="center"/>
    </xf>
    <xf numFmtId="0" fontId="16" fillId="24" borderId="26" xfId="3" applyFont="1" applyFill="1" applyBorder="1" applyAlignment="1" applyProtection="1">
      <alignment horizontal="left" vertical="center" wrapText="1"/>
      <protection locked="0"/>
    </xf>
    <xf numFmtId="0" fontId="16" fillId="24" borderId="26" xfId="3" applyFont="1" applyFill="1" applyBorder="1" applyAlignment="1" applyProtection="1">
      <alignment horizontal="left" vertical="center"/>
      <protection locked="0"/>
    </xf>
    <xf numFmtId="1" fontId="15" fillId="22" borderId="26" xfId="3" applyNumberFormat="1" applyFont="1" applyFill="1" applyBorder="1" applyAlignment="1" applyProtection="1">
      <alignment horizontal="center" vertical="center"/>
    </xf>
    <xf numFmtId="0" fontId="16" fillId="4" borderId="26" xfId="3" applyFont="1" applyFill="1" applyBorder="1" applyAlignment="1" applyProtection="1">
      <alignment horizontal="left" vertical="center"/>
      <protection locked="0"/>
    </xf>
    <xf numFmtId="0" fontId="16" fillId="0" borderId="26" xfId="3" applyFont="1" applyFill="1" applyBorder="1" applyAlignment="1" applyProtection="1">
      <alignment horizontal="left" vertical="center"/>
      <protection locked="0"/>
    </xf>
    <xf numFmtId="0" fontId="16" fillId="22" borderId="25" xfId="3" applyFont="1" applyFill="1" applyBorder="1"/>
    <xf numFmtId="0" fontId="16" fillId="22" borderId="14" xfId="3" applyFont="1" applyFill="1" applyBorder="1" applyAlignment="1">
      <alignment vertical="center"/>
    </xf>
    <xf numFmtId="0" fontId="16" fillId="22" borderId="14" xfId="3" applyFont="1" applyFill="1" applyBorder="1"/>
    <xf numFmtId="0" fontId="16" fillId="22" borderId="15" xfId="3" applyFont="1" applyFill="1" applyBorder="1"/>
    <xf numFmtId="0" fontId="11" fillId="0" borderId="0" xfId="5" applyFont="1" applyAlignment="1">
      <alignment vertical="center"/>
    </xf>
    <xf numFmtId="0" fontId="11" fillId="22" borderId="20" xfId="5" applyFont="1" applyFill="1" applyBorder="1" applyAlignment="1">
      <alignment vertical="center"/>
    </xf>
    <xf numFmtId="0" fontId="11" fillId="0" borderId="0" xfId="5" applyFont="1" applyFill="1" applyBorder="1" applyAlignment="1">
      <alignment vertical="center"/>
    </xf>
    <xf numFmtId="0" fontId="11" fillId="4" borderId="0" xfId="3" applyFont="1" applyFill="1" applyAlignment="1">
      <alignment vertical="center"/>
    </xf>
    <xf numFmtId="0" fontId="16" fillId="22" borderId="19" xfId="3" applyFont="1" applyFill="1" applyBorder="1" applyAlignment="1">
      <alignment vertical="center"/>
    </xf>
    <xf numFmtId="0" fontId="16" fillId="22" borderId="20" xfId="3" applyFont="1" applyFill="1" applyBorder="1" applyAlignment="1">
      <alignment vertical="center"/>
    </xf>
    <xf numFmtId="0" fontId="14" fillId="22" borderId="0" xfId="6" applyFont="1" applyFill="1" applyBorder="1" applyAlignment="1" applyProtection="1">
      <alignment vertical="center"/>
    </xf>
    <xf numFmtId="0" fontId="16" fillId="22" borderId="0" xfId="3" applyFont="1" applyFill="1" applyBorder="1" applyAlignment="1"/>
    <xf numFmtId="0" fontId="15" fillId="22" borderId="24" xfId="3" applyFont="1" applyFill="1" applyBorder="1" applyAlignment="1">
      <alignment horizontal="center" vertical="center"/>
    </xf>
    <xf numFmtId="0" fontId="16" fillId="22" borderId="22" xfId="3" applyFont="1" applyFill="1" applyBorder="1" applyAlignment="1">
      <alignment horizontal="center" vertical="center"/>
    </xf>
    <xf numFmtId="0" fontId="16" fillId="22" borderId="26" xfId="3" applyFont="1" applyFill="1" applyBorder="1" applyAlignment="1">
      <alignment horizontal="center" vertical="center"/>
    </xf>
    <xf numFmtId="0" fontId="16" fillId="22" borderId="26" xfId="3" applyFont="1" applyFill="1" applyBorder="1" applyAlignment="1">
      <alignment vertical="center"/>
    </xf>
    <xf numFmtId="0" fontId="62" fillId="22" borderId="0" xfId="3" applyFont="1" applyFill="1" applyBorder="1" applyAlignment="1">
      <alignment vertical="center"/>
    </xf>
    <xf numFmtId="0" fontId="11" fillId="4" borderId="0" xfId="3" applyFont="1" applyFill="1" applyAlignment="1">
      <alignment vertical="center" wrapText="1"/>
    </xf>
    <xf numFmtId="0" fontId="16" fillId="22" borderId="19" xfId="3" applyFont="1" applyFill="1" applyBorder="1" applyAlignment="1">
      <alignment vertical="center" wrapText="1"/>
    </xf>
    <xf numFmtId="0" fontId="16" fillId="22" borderId="20" xfId="3" applyFont="1" applyFill="1" applyBorder="1" applyAlignment="1">
      <alignment vertical="center" wrapText="1"/>
    </xf>
    <xf numFmtId="0" fontId="11" fillId="0" borderId="0" xfId="3" applyFont="1" applyAlignment="1">
      <alignment vertical="center" wrapText="1"/>
    </xf>
    <xf numFmtId="0" fontId="15" fillId="22" borderId="11" xfId="3" applyFont="1" applyFill="1" applyBorder="1" applyAlignment="1">
      <alignment horizontal="left" vertical="center"/>
    </xf>
    <xf numFmtId="0" fontId="16" fillId="22" borderId="11" xfId="3" applyFont="1" applyFill="1" applyBorder="1" applyAlignment="1">
      <alignment horizontal="left" vertical="center" wrapText="1"/>
    </xf>
    <xf numFmtId="0" fontId="16" fillId="22" borderId="11" xfId="3" applyFont="1" applyFill="1" applyBorder="1" applyAlignment="1">
      <alignment horizontal="left" vertical="center"/>
    </xf>
    <xf numFmtId="0" fontId="10" fillId="22" borderId="25" xfId="5" applyFill="1" applyBorder="1" applyAlignment="1">
      <alignment vertical="center"/>
    </xf>
    <xf numFmtId="0" fontId="10" fillId="22" borderId="14" xfId="5" applyFill="1" applyBorder="1" applyAlignment="1">
      <alignment vertical="center"/>
    </xf>
    <xf numFmtId="0" fontId="10" fillId="22" borderId="14" xfId="5" applyFill="1" applyBorder="1" applyAlignment="1">
      <alignment vertical="center" wrapText="1"/>
    </xf>
    <xf numFmtId="0" fontId="10" fillId="22" borderId="15" xfId="5" applyFill="1" applyBorder="1" applyAlignment="1">
      <alignment vertical="center"/>
    </xf>
    <xf numFmtId="0" fontId="10" fillId="0" borderId="0" xfId="5" applyAlignment="1">
      <alignment vertical="center"/>
    </xf>
    <xf numFmtId="0" fontId="16" fillId="4" borderId="0" xfId="3" applyFont="1" applyFill="1" applyAlignment="1">
      <alignment vertical="center"/>
    </xf>
    <xf numFmtId="0" fontId="11" fillId="0" borderId="0" xfId="3" applyFont="1" applyFill="1" applyBorder="1" applyAlignment="1">
      <alignment vertical="top"/>
    </xf>
    <xf numFmtId="0" fontId="11" fillId="0" borderId="0" xfId="3" applyFont="1" applyAlignment="1"/>
    <xf numFmtId="0" fontId="54" fillId="22" borderId="16" xfId="3" applyFont="1" applyFill="1" applyBorder="1" applyAlignment="1">
      <alignment horizontal="right" wrapText="1"/>
    </xf>
    <xf numFmtId="0" fontId="54" fillId="22" borderId="17" xfId="3" applyFont="1" applyFill="1" applyBorder="1" applyAlignment="1">
      <alignment horizontal="right" wrapText="1"/>
    </xf>
    <xf numFmtId="0" fontId="11" fillId="22" borderId="17" xfId="3" applyFont="1" applyFill="1" applyBorder="1" applyAlignment="1"/>
    <xf numFmtId="0" fontId="11" fillId="22" borderId="18" xfId="3" applyFont="1" applyFill="1" applyBorder="1" applyAlignment="1"/>
    <xf numFmtId="0" fontId="11" fillId="0" borderId="0" xfId="3" applyFont="1" applyFill="1" applyBorder="1" applyAlignment="1"/>
    <xf numFmtId="0" fontId="60" fillId="22" borderId="19" xfId="3" applyFont="1" applyFill="1" applyBorder="1" applyAlignment="1">
      <alignment horizontal="center" vertical="center" wrapText="1"/>
    </xf>
    <xf numFmtId="0" fontId="60" fillId="22" borderId="0" xfId="3" applyFont="1" applyFill="1" applyBorder="1" applyAlignment="1">
      <alignment horizontal="center" vertical="center" wrapText="1"/>
    </xf>
    <xf numFmtId="0" fontId="11" fillId="22" borderId="0" xfId="3" applyFont="1" applyFill="1" applyBorder="1" applyAlignment="1">
      <alignment vertical="top"/>
    </xf>
    <xf numFmtId="0" fontId="54" fillId="22" borderId="0" xfId="3" applyFont="1" applyFill="1" applyBorder="1" applyAlignment="1">
      <alignment horizontal="right" vertical="top"/>
    </xf>
    <xf numFmtId="0" fontId="11" fillId="22" borderId="20" xfId="3" applyFont="1" applyFill="1" applyBorder="1" applyAlignment="1">
      <alignment vertical="top"/>
    </xf>
    <xf numFmtId="0" fontId="15" fillId="22" borderId="19" xfId="3" applyFont="1" applyFill="1" applyBorder="1" applyAlignment="1">
      <alignment horizontal="center" vertical="center"/>
    </xf>
    <xf numFmtId="0" fontId="53" fillId="22" borderId="14" xfId="3" applyFont="1" applyFill="1" applyBorder="1" applyAlignment="1">
      <alignment horizontal="center" vertical="center"/>
    </xf>
    <xf numFmtId="0" fontId="17" fillId="22" borderId="19" xfId="3" applyFont="1" applyFill="1" applyBorder="1" applyAlignment="1">
      <alignment horizontal="center" vertical="center"/>
    </xf>
    <xf numFmtId="0" fontId="11" fillId="22" borderId="20" xfId="3" applyFont="1" applyFill="1" applyBorder="1" applyAlignment="1">
      <alignment vertical="center"/>
    </xf>
    <xf numFmtId="0" fontId="11" fillId="0" borderId="0" xfId="3" applyFont="1" applyFill="1" applyBorder="1" applyAlignment="1">
      <alignment vertical="center"/>
    </xf>
    <xf numFmtId="0" fontId="16" fillId="22" borderId="0" xfId="3" applyFont="1" applyFill="1" applyBorder="1" applyAlignment="1">
      <alignment vertical="center" wrapText="1"/>
    </xf>
    <xf numFmtId="0" fontId="11" fillId="4" borderId="0" xfId="3" applyFont="1" applyFill="1" applyAlignment="1">
      <alignment horizontal="left" vertical="center"/>
    </xf>
    <xf numFmtId="0" fontId="16" fillId="22" borderId="19" xfId="3" applyFont="1" applyFill="1" applyBorder="1" applyAlignment="1">
      <alignment horizontal="left" vertical="center"/>
    </xf>
    <xf numFmtId="0" fontId="16" fillId="22" borderId="20" xfId="3" applyFont="1" applyFill="1" applyBorder="1" applyAlignment="1">
      <alignment horizontal="left" vertical="center"/>
    </xf>
    <xf numFmtId="0" fontId="10" fillId="0" borderId="0" xfId="3" applyAlignment="1">
      <alignment vertical="center"/>
    </xf>
    <xf numFmtId="0" fontId="10" fillId="22" borderId="25" xfId="3" applyFill="1" applyBorder="1" applyAlignment="1">
      <alignment vertical="center"/>
    </xf>
    <xf numFmtId="0" fontId="10" fillId="22" borderId="14" xfId="3" applyFill="1" applyBorder="1" applyAlignment="1">
      <alignment vertical="center"/>
    </xf>
    <xf numFmtId="0" fontId="10" fillId="22" borderId="14" xfId="3" applyFill="1" applyBorder="1" applyAlignment="1">
      <alignment vertical="center" wrapText="1"/>
    </xf>
    <xf numFmtId="0" fontId="10" fillId="22" borderId="15" xfId="3" applyFill="1" applyBorder="1" applyAlignment="1">
      <alignment vertical="center"/>
    </xf>
    <xf numFmtId="0" fontId="10" fillId="0" borderId="0" xfId="3"/>
    <xf numFmtId="0" fontId="53" fillId="27" borderId="0" xfId="5" applyFont="1" applyFill="1"/>
    <xf numFmtId="14" fontId="53" fillId="27" borderId="0" xfId="5" applyNumberFormat="1" applyFont="1" applyFill="1"/>
    <xf numFmtId="0" fontId="53" fillId="27" borderId="0" xfId="5" applyFont="1" applyFill="1" applyAlignment="1">
      <alignment horizontal="center"/>
    </xf>
    <xf numFmtId="0" fontId="10" fillId="0" borderId="0" xfId="5" applyAlignment="1">
      <alignment horizontal="center"/>
    </xf>
    <xf numFmtId="0" fontId="5" fillId="8" borderId="70" xfId="0" applyFont="1" applyFill="1" applyBorder="1" applyAlignment="1">
      <alignment horizontal="center" wrapText="1"/>
    </xf>
    <xf numFmtId="0" fontId="5" fillId="8" borderId="70" xfId="0" applyFont="1" applyFill="1" applyBorder="1" applyAlignment="1">
      <alignment horizontal="center"/>
    </xf>
    <xf numFmtId="0" fontId="10" fillId="0" borderId="0" xfId="0" applyFont="1"/>
    <xf numFmtId="0" fontId="5" fillId="8" borderId="0" xfId="3" applyFont="1" applyFill="1" applyBorder="1" applyAlignment="1">
      <alignment horizontal="center"/>
    </xf>
    <xf numFmtId="0" fontId="10" fillId="0" borderId="0" xfId="3" applyBorder="1"/>
    <xf numFmtId="0" fontId="52" fillId="29" borderId="19" xfId="3" applyFont="1" applyFill="1" applyBorder="1"/>
    <xf numFmtId="0" fontId="52" fillId="29" borderId="20" xfId="3" applyFont="1" applyFill="1" applyBorder="1" applyAlignment="1">
      <alignment horizontal="left"/>
    </xf>
    <xf numFmtId="0" fontId="52" fillId="29" borderId="25" xfId="3" applyFont="1" applyFill="1" applyBorder="1"/>
    <xf numFmtId="0" fontId="52" fillId="29" borderId="15" xfId="3" applyFont="1" applyFill="1" applyBorder="1" applyAlignment="1">
      <alignment horizontal="left"/>
    </xf>
    <xf numFmtId="0" fontId="52" fillId="31" borderId="19" xfId="3" applyFont="1" applyFill="1" applyBorder="1"/>
    <xf numFmtId="0" fontId="52" fillId="31" borderId="20" xfId="3" applyFont="1" applyFill="1" applyBorder="1" applyAlignment="1">
      <alignment horizontal="left"/>
    </xf>
    <xf numFmtId="15" fontId="52" fillId="31" borderId="20" xfId="3" quotePrefix="1" applyNumberFormat="1" applyFont="1" applyFill="1" applyBorder="1" applyAlignment="1">
      <alignment horizontal="left"/>
    </xf>
    <xf numFmtId="0" fontId="52" fillId="33" borderId="19" xfId="3" applyFont="1" applyFill="1" applyBorder="1"/>
    <xf numFmtId="0" fontId="52" fillId="33" borderId="20" xfId="3" applyFont="1" applyFill="1" applyBorder="1" applyAlignment="1">
      <alignment horizontal="left"/>
    </xf>
    <xf numFmtId="0" fontId="52" fillId="33" borderId="19" xfId="3" applyFont="1" applyFill="1" applyBorder="1" applyAlignment="1">
      <alignment horizontal="left" vertical="center" wrapText="1"/>
    </xf>
    <xf numFmtId="0" fontId="52" fillId="33" borderId="20" xfId="0" applyFont="1" applyFill="1" applyBorder="1"/>
    <xf numFmtId="0" fontId="52" fillId="33" borderId="25" xfId="3" applyFont="1" applyFill="1" applyBorder="1" applyAlignment="1">
      <alignment horizontal="left" vertical="center" wrapText="1"/>
    </xf>
    <xf numFmtId="0" fontId="52" fillId="33" borderId="15" xfId="0" applyFont="1" applyFill="1" applyBorder="1"/>
    <xf numFmtId="0" fontId="52" fillId="35" borderId="19" xfId="3" applyFont="1" applyFill="1" applyBorder="1" applyAlignment="1">
      <alignment horizontal="left" vertical="center" wrapText="1"/>
    </xf>
    <xf numFmtId="0" fontId="52" fillId="35" borderId="20" xfId="4" applyFont="1" applyFill="1" applyBorder="1" applyAlignment="1" applyProtection="1">
      <alignment vertical="center"/>
    </xf>
    <xf numFmtId="0" fontId="13" fillId="35" borderId="20" xfId="6" applyFill="1" applyBorder="1" applyAlignment="1" applyProtection="1"/>
    <xf numFmtId="0" fontId="52" fillId="35" borderId="25" xfId="3" applyFont="1" applyFill="1" applyBorder="1" applyAlignment="1">
      <alignment vertical="center" wrapText="1"/>
    </xf>
    <xf numFmtId="0" fontId="53" fillId="35" borderId="15" xfId="0" applyFont="1" applyFill="1" applyBorder="1"/>
    <xf numFmtId="0" fontId="9" fillId="3" borderId="7" xfId="2" applyFont="1" applyFill="1" applyBorder="1" applyAlignment="1" applyProtection="1">
      <alignment wrapText="1"/>
    </xf>
    <xf numFmtId="0" fontId="22" fillId="3" borderId="52" xfId="0" applyFont="1" applyFill="1" applyBorder="1" applyAlignment="1" applyProtection="1">
      <alignment horizontal="left" vertical="center" wrapText="1"/>
    </xf>
    <xf numFmtId="0" fontId="53" fillId="27" borderId="0" xfId="3" applyFont="1" applyFill="1" applyAlignment="1">
      <alignment horizontal="center"/>
    </xf>
    <xf numFmtId="0" fontId="10" fillId="21" borderId="0" xfId="5" applyFill="1" applyAlignment="1">
      <alignment horizontal="center"/>
    </xf>
    <xf numFmtId="0" fontId="10" fillId="21" borderId="0" xfId="5" applyFont="1" applyFill="1"/>
    <xf numFmtId="0" fontId="10" fillId="21" borderId="0" xfId="5" applyFill="1"/>
    <xf numFmtId="14" fontId="10" fillId="21" borderId="0" xfId="5" applyNumberFormat="1" applyFill="1" applyAlignment="1">
      <alignment horizontal="center"/>
    </xf>
    <xf numFmtId="0" fontId="10" fillId="20" borderId="0" xfId="3" applyFill="1" applyAlignment="1">
      <alignment horizontal="center"/>
    </xf>
    <xf numFmtId="0" fontId="66" fillId="20" borderId="0" xfId="3" applyFont="1" applyFill="1"/>
    <xf numFmtId="0" fontId="10" fillId="20" borderId="0" xfId="3" applyFill="1"/>
    <xf numFmtId="14" fontId="10" fillId="20" borderId="0" xfId="3" applyNumberFormat="1" applyFill="1" applyAlignment="1">
      <alignment horizontal="center"/>
    </xf>
    <xf numFmtId="0" fontId="5" fillId="14" borderId="0" xfId="9" applyFont="1" applyFill="1" applyAlignment="1">
      <alignment horizontal="center" vertical="center" wrapText="1"/>
    </xf>
    <xf numFmtId="0" fontId="53" fillId="2" borderId="0" xfId="3" applyFont="1" applyFill="1" applyAlignment="1">
      <alignment horizontal="center"/>
    </xf>
    <xf numFmtId="0" fontId="10" fillId="20" borderId="0" xfId="5" applyFill="1"/>
    <xf numFmtId="0" fontId="61" fillId="22" borderId="0" xfId="5" applyFont="1" applyFill="1" applyBorder="1" applyAlignment="1">
      <alignment horizontal="right" vertical="center" wrapText="1" shrinkToFit="1"/>
    </xf>
    <xf numFmtId="0" fontId="68" fillId="36" borderId="0" xfId="5" applyFont="1" applyFill="1"/>
    <xf numFmtId="0" fontId="68" fillId="36" borderId="0" xfId="3" applyFont="1" applyFill="1" applyAlignment="1">
      <alignment horizontal="center"/>
    </xf>
    <xf numFmtId="14" fontId="68" fillId="36" borderId="0" xfId="3" applyNumberFormat="1" applyFont="1" applyFill="1" applyAlignment="1">
      <alignment horizontal="center"/>
    </xf>
    <xf numFmtId="0" fontId="10" fillId="36" borderId="0" xfId="5" applyFill="1"/>
    <xf numFmtId="0" fontId="10" fillId="36" borderId="0" xfId="3" applyFill="1" applyAlignment="1">
      <alignment horizontal="center"/>
    </xf>
    <xf numFmtId="14" fontId="10" fillId="36" borderId="0" xfId="3" applyNumberFormat="1" applyFill="1" applyAlignment="1">
      <alignment horizontal="center"/>
    </xf>
    <xf numFmtId="0" fontId="68" fillId="36" borderId="0" xfId="5" applyFont="1" applyFill="1" applyAlignment="1">
      <alignment wrapText="1"/>
    </xf>
    <xf numFmtId="0" fontId="10" fillId="36" borderId="0" xfId="3" applyFont="1" applyFill="1" applyAlignment="1">
      <alignment horizontal="center" vertical="center"/>
    </xf>
    <xf numFmtId="0" fontId="10" fillId="36" borderId="0" xfId="3" applyFill="1"/>
    <xf numFmtId="14" fontId="10" fillId="0" borderId="0" xfId="5" applyNumberFormat="1" applyAlignment="1">
      <alignment horizontal="center"/>
    </xf>
    <xf numFmtId="0" fontId="54" fillId="22" borderId="18" xfId="5" applyFont="1" applyFill="1" applyBorder="1" applyAlignment="1">
      <alignment horizontal="right" wrapText="1"/>
    </xf>
    <xf numFmtId="0" fontId="54" fillId="22" borderId="19" xfId="5" applyFont="1" applyFill="1" applyBorder="1" applyAlignment="1">
      <alignment vertical="center" wrapText="1"/>
    </xf>
    <xf numFmtId="0" fontId="54" fillId="22" borderId="0" xfId="5" applyFont="1" applyFill="1" applyBorder="1" applyAlignment="1">
      <alignment horizontal="right" vertical="center" wrapText="1"/>
    </xf>
    <xf numFmtId="0" fontId="69" fillId="22" borderId="0" xfId="5" applyFont="1" applyFill="1" applyBorder="1" applyAlignment="1">
      <alignment horizontal="right" vertical="center" wrapText="1"/>
    </xf>
    <xf numFmtId="0" fontId="54" fillId="22" borderId="20" xfId="5" applyFont="1" applyFill="1" applyBorder="1" applyAlignment="1">
      <alignment vertical="center" wrapText="1"/>
    </xf>
    <xf numFmtId="0" fontId="60" fillId="22" borderId="20" xfId="5" applyFont="1" applyFill="1" applyBorder="1" applyAlignment="1">
      <alignment horizontal="center" vertical="center" wrapText="1"/>
    </xf>
    <xf numFmtId="0" fontId="15" fillId="22" borderId="20" xfId="5" applyFont="1" applyFill="1" applyBorder="1" applyAlignment="1">
      <alignment horizontal="center" vertical="center"/>
    </xf>
    <xf numFmtId="0" fontId="17" fillId="22" borderId="20" xfId="5" applyFont="1" applyFill="1" applyBorder="1" applyAlignment="1">
      <alignment horizontal="center" vertical="center"/>
    </xf>
    <xf numFmtId="0" fontId="58" fillId="37" borderId="0" xfId="5" applyFont="1" applyFill="1" applyBorder="1" applyAlignment="1">
      <alignment horizontal="center" vertical="center"/>
    </xf>
    <xf numFmtId="0" fontId="53" fillId="0" borderId="0" xfId="5" applyFont="1" applyAlignment="1">
      <alignment vertical="center"/>
    </xf>
    <xf numFmtId="0" fontId="53" fillId="0" borderId="0" xfId="5" applyFont="1" applyFill="1" applyBorder="1" applyAlignment="1">
      <alignment vertical="center"/>
    </xf>
    <xf numFmtId="0" fontId="70" fillId="25" borderId="11" xfId="5" applyFont="1" applyFill="1" applyBorder="1" applyAlignment="1">
      <alignment vertical="center"/>
    </xf>
    <xf numFmtId="0" fontId="70" fillId="25" borderId="11" xfId="5" applyFont="1" applyFill="1" applyBorder="1" applyAlignment="1">
      <alignment horizontal="center" vertical="center" wrapText="1"/>
    </xf>
    <xf numFmtId="0" fontId="10" fillId="38" borderId="0" xfId="5" applyFont="1" applyFill="1" applyBorder="1" applyAlignment="1">
      <alignment vertical="center"/>
    </xf>
    <xf numFmtId="0" fontId="71" fillId="22" borderId="0" xfId="6" applyFont="1" applyFill="1" applyBorder="1" applyAlignment="1" applyProtection="1">
      <alignment horizontal="left" vertical="center" wrapText="1" indent="1"/>
    </xf>
    <xf numFmtId="0" fontId="10" fillId="22" borderId="0" xfId="5" applyFont="1" applyFill="1" applyBorder="1" applyAlignment="1">
      <alignment horizontal="left" vertical="center" wrapText="1" indent="1"/>
    </xf>
    <xf numFmtId="0" fontId="15" fillId="0" borderId="0" xfId="5" applyFont="1" applyAlignment="1">
      <alignment vertical="center"/>
    </xf>
    <xf numFmtId="0" fontId="15" fillId="0" borderId="0" xfId="5" applyFont="1" applyFill="1" applyBorder="1" applyAlignment="1">
      <alignment vertical="center"/>
    </xf>
    <xf numFmtId="0" fontId="10" fillId="39" borderId="0" xfId="5" applyFont="1" applyFill="1" applyBorder="1" applyAlignment="1">
      <alignment vertical="center"/>
    </xf>
    <xf numFmtId="0" fontId="10" fillId="23" borderId="0" xfId="5" applyFont="1" applyFill="1" applyBorder="1" applyAlignment="1">
      <alignment vertical="center"/>
    </xf>
    <xf numFmtId="0" fontId="68" fillId="40" borderId="0" xfId="5" applyFont="1" applyFill="1" applyBorder="1" applyAlignment="1">
      <alignment vertical="center"/>
    </xf>
    <xf numFmtId="0" fontId="72" fillId="22" borderId="0" xfId="6" applyFont="1" applyFill="1" applyBorder="1" applyAlignment="1" applyProtection="1">
      <alignment horizontal="left" vertical="center" wrapText="1" indent="1"/>
    </xf>
    <xf numFmtId="0" fontId="11" fillId="22" borderId="25" xfId="5" applyFont="1" applyFill="1" applyBorder="1" applyAlignment="1">
      <alignment vertical="top"/>
    </xf>
    <xf numFmtId="0" fontId="11" fillId="22" borderId="14" xfId="5" applyFont="1" applyFill="1" applyBorder="1" applyAlignment="1">
      <alignment vertical="top"/>
    </xf>
    <xf numFmtId="0" fontId="11" fillId="22" borderId="15" xfId="5" applyFont="1" applyFill="1" applyBorder="1" applyAlignment="1">
      <alignment vertical="top"/>
    </xf>
    <xf numFmtId="0" fontId="10" fillId="0" borderId="0" xfId="5" applyFill="1"/>
    <xf numFmtId="0" fontId="67" fillId="0" borderId="0" xfId="5" applyFont="1" applyFill="1"/>
    <xf numFmtId="0" fontId="10" fillId="0" borderId="0" xfId="3" applyFill="1" applyAlignment="1">
      <alignment horizontal="center"/>
    </xf>
    <xf numFmtId="0" fontId="10" fillId="0" borderId="0" xfId="5" applyFont="1" applyFill="1"/>
    <xf numFmtId="0" fontId="15" fillId="22" borderId="0" xfId="3" applyFont="1" applyFill="1" applyBorder="1" applyAlignment="1">
      <alignment horizontal="left" vertical="center"/>
    </xf>
    <xf numFmtId="0" fontId="73" fillId="0" borderId="0" xfId="5" applyFont="1" applyFill="1" applyBorder="1" applyAlignment="1">
      <alignment vertical="top"/>
    </xf>
    <xf numFmtId="164" fontId="49" fillId="42" borderId="5" xfId="0" applyNumberFormat="1" applyFont="1" applyFill="1" applyBorder="1" applyAlignment="1" applyProtection="1">
      <alignment horizontal="right" vertical="center" wrapText="1"/>
      <protection locked="0"/>
    </xf>
    <xf numFmtId="164" fontId="49" fillId="41" borderId="3" xfId="0" applyNumberFormat="1" applyFont="1" applyFill="1" applyBorder="1" applyAlignment="1" applyProtection="1">
      <alignment horizontal="right" vertical="center" wrapText="1"/>
      <protection locked="0"/>
    </xf>
    <xf numFmtId="164" fontId="49" fillId="41" borderId="1" xfId="0" applyNumberFormat="1" applyFont="1" applyFill="1" applyBorder="1" applyAlignment="1" applyProtection="1">
      <alignment horizontal="right" vertical="center" wrapText="1"/>
      <protection locked="0"/>
    </xf>
    <xf numFmtId="0" fontId="10" fillId="36" borderId="0" xfId="3" applyFont="1" applyFill="1" applyAlignment="1">
      <alignment horizontal="left" vertical="top"/>
    </xf>
    <xf numFmtId="0" fontId="10" fillId="36" borderId="0" xfId="3" applyFill="1" applyAlignment="1">
      <alignment horizontal="left" vertical="top"/>
    </xf>
    <xf numFmtId="0" fontId="10" fillId="36" borderId="0" xfId="3" applyFill="1" applyAlignment="1">
      <alignment horizontal="left" vertical="top" wrapText="1"/>
    </xf>
    <xf numFmtId="14" fontId="10" fillId="36" borderId="0" xfId="3" applyNumberFormat="1" applyFill="1" applyAlignment="1">
      <alignment horizontal="left" vertical="top"/>
    </xf>
    <xf numFmtId="0" fontId="10" fillId="0" borderId="0" xfId="5" applyAlignment="1">
      <alignment horizontal="left" vertical="top"/>
    </xf>
    <xf numFmtId="164" fontId="49" fillId="42" borderId="50" xfId="0" applyNumberFormat="1" applyFont="1" applyFill="1" applyBorder="1" applyAlignment="1" applyProtection="1">
      <alignment horizontal="right" vertical="center" wrapText="1"/>
      <protection locked="0"/>
    </xf>
    <xf numFmtId="0" fontId="4" fillId="25" borderId="0" xfId="10" applyFill="1"/>
    <xf numFmtId="0" fontId="4" fillId="25" borderId="0" xfId="10" applyFont="1" applyFill="1"/>
    <xf numFmtId="0" fontId="4" fillId="25" borderId="0" xfId="10" applyFont="1" applyFill="1" applyAlignment="1">
      <alignment horizontal="center" vertical="center"/>
    </xf>
    <xf numFmtId="0" fontId="4" fillId="25" borderId="0" xfId="10" applyFill="1" applyAlignment="1">
      <alignment horizontal="center" vertical="center"/>
    </xf>
    <xf numFmtId="0" fontId="4" fillId="25" borderId="0" xfId="9" applyFont="1" applyFill="1"/>
    <xf numFmtId="0" fontId="4" fillId="25" borderId="0" xfId="9" applyFill="1"/>
    <xf numFmtId="0" fontId="67" fillId="36" borderId="0" xfId="3" applyFont="1" applyFill="1" applyAlignment="1">
      <alignment horizontal="left" vertical="top"/>
    </xf>
    <xf numFmtId="0" fontId="67" fillId="36" borderId="0" xfId="3" applyFont="1" applyFill="1" applyAlignment="1">
      <alignment horizontal="left" vertical="top" wrapText="1"/>
    </xf>
    <xf numFmtId="14" fontId="67" fillId="36" borderId="0" xfId="3" applyNumberFormat="1" applyFont="1" applyFill="1" applyAlignment="1">
      <alignment horizontal="left" vertical="top"/>
    </xf>
    <xf numFmtId="0" fontId="67" fillId="0" borderId="0" xfId="5" applyFont="1"/>
    <xf numFmtId="0" fontId="10" fillId="5" borderId="0" xfId="3" applyFont="1" applyFill="1" applyAlignment="1">
      <alignment horizontal="left" vertical="top"/>
    </xf>
    <xf numFmtId="0" fontId="10" fillId="5" borderId="0" xfId="3" applyFill="1" applyAlignment="1">
      <alignment horizontal="left" vertical="top"/>
    </xf>
    <xf numFmtId="14" fontId="10" fillId="5" borderId="0" xfId="3" applyNumberFormat="1" applyFill="1" applyAlignment="1">
      <alignment horizontal="left" vertical="top"/>
    </xf>
    <xf numFmtId="0" fontId="10" fillId="5" borderId="0" xfId="5" applyFill="1"/>
    <xf numFmtId="0" fontId="67" fillId="5" borderId="0" xfId="3" applyFont="1" applyFill="1" applyAlignment="1">
      <alignment horizontal="left" vertical="top"/>
    </xf>
    <xf numFmtId="0" fontId="67" fillId="5" borderId="0" xfId="3" applyFont="1" applyFill="1" applyAlignment="1">
      <alignment horizontal="left" vertical="top" wrapText="1"/>
    </xf>
    <xf numFmtId="14" fontId="67" fillId="5" borderId="0" xfId="3" applyNumberFormat="1" applyFont="1" applyFill="1" applyAlignment="1">
      <alignment horizontal="left" vertical="top"/>
    </xf>
    <xf numFmtId="14" fontId="10" fillId="36" borderId="0" xfId="3" applyNumberFormat="1" applyFont="1" applyFill="1" applyAlignment="1">
      <alignment horizontal="left" vertical="top"/>
    </xf>
    <xf numFmtId="0" fontId="10" fillId="36" borderId="0" xfId="5" applyFont="1" applyFill="1" applyAlignment="1">
      <alignment wrapText="1"/>
    </xf>
    <xf numFmtId="0" fontId="5" fillId="14" borderId="16"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72" xfId="0" applyFont="1" applyFill="1" applyBorder="1" applyAlignment="1">
      <alignment horizontal="center" vertical="center" wrapText="1"/>
    </xf>
    <xf numFmtId="0" fontId="0" fillId="0" borderId="25" xfId="0" applyBorder="1" applyAlignment="1">
      <alignment horizontal="center"/>
    </xf>
    <xf numFmtId="0" fontId="0" fillId="0" borderId="15" xfId="0" applyBorder="1" applyAlignment="1">
      <alignment horizont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7" xfId="0" applyFill="1" applyBorder="1" applyAlignment="1">
      <alignment horizontal="center" vertical="center"/>
    </xf>
    <xf numFmtId="0" fontId="0" fillId="0" borderId="27" xfId="0" applyBorder="1" applyAlignment="1">
      <alignment horizontal="center" vertical="center"/>
    </xf>
    <xf numFmtId="0" fontId="0" fillId="0" borderId="71" xfId="0" applyBorder="1" applyAlignment="1">
      <alignment horizontal="center" vertical="center"/>
    </xf>
    <xf numFmtId="0" fontId="10" fillId="18" borderId="0" xfId="5" applyFill="1"/>
    <xf numFmtId="0" fontId="10" fillId="18" borderId="0" xfId="5" applyFill="1" applyAlignment="1">
      <alignment horizontal="left"/>
    </xf>
    <xf numFmtId="14" fontId="10" fillId="18" borderId="0" xfId="5" applyNumberFormat="1" applyFill="1" applyAlignment="1">
      <alignment horizontal="left"/>
    </xf>
    <xf numFmtId="0" fontId="10" fillId="18" borderId="0" xfId="5" applyFill="1" applyAlignment="1">
      <alignment horizontal="center"/>
    </xf>
    <xf numFmtId="0" fontId="10" fillId="36" borderId="0" xfId="5" applyFill="1" applyAlignment="1">
      <alignment horizontal="left"/>
    </xf>
    <xf numFmtId="14" fontId="10" fillId="36" borderId="0" xfId="5" applyNumberFormat="1" applyFill="1" applyAlignment="1">
      <alignment horizontal="left"/>
    </xf>
    <xf numFmtId="0" fontId="47" fillId="0" borderId="25"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9" fillId="3" borderId="19" xfId="2" applyFont="1" applyFill="1" applyBorder="1" applyAlignment="1" applyProtection="1">
      <alignment horizontal="left" vertical="center"/>
    </xf>
    <xf numFmtId="0" fontId="21" fillId="44" borderId="73" xfId="2" applyFont="1" applyFill="1" applyBorder="1" applyAlignment="1" applyProtection="1">
      <alignment horizontal="center" vertical="center" wrapText="1"/>
    </xf>
    <xf numFmtId="0" fontId="76" fillId="0" borderId="0" xfId="0" applyFont="1" applyBorder="1"/>
    <xf numFmtId="0" fontId="76" fillId="0" borderId="0" xfId="0" applyFont="1"/>
    <xf numFmtId="0" fontId="0" fillId="0" borderId="0" xfId="0" applyFill="1" applyBorder="1" applyAlignment="1">
      <alignment horizontal="center" wrapText="1"/>
    </xf>
    <xf numFmtId="0" fontId="0" fillId="0" borderId="0" xfId="0" applyFill="1" applyBorder="1" applyAlignment="1">
      <alignment wrapText="1"/>
    </xf>
    <xf numFmtId="0" fontId="29" fillId="44" borderId="74" xfId="1" applyNumberFormat="1" applyFont="1" applyFill="1" applyBorder="1" applyAlignment="1" applyProtection="1">
      <alignment horizontal="center" vertical="center" textRotation="90" wrapText="1"/>
    </xf>
    <xf numFmtId="0" fontId="29" fillId="44" borderId="75" xfId="1" applyNumberFormat="1" applyFont="1" applyFill="1" applyBorder="1" applyAlignment="1" applyProtection="1">
      <alignment horizontal="center" vertical="center" textRotation="90" wrapText="1"/>
    </xf>
    <xf numFmtId="0" fontId="30" fillId="0" borderId="0" xfId="2" applyFont="1" applyAlignment="1">
      <alignment horizontal="left" vertical="center" wrapText="1"/>
    </xf>
    <xf numFmtId="0" fontId="30" fillId="0" borderId="0" xfId="11" applyFont="1" applyAlignment="1" applyProtection="1"/>
    <xf numFmtId="0" fontId="30" fillId="0" borderId="0" xfId="11" applyFont="1" applyAlignment="1" applyProtection="1">
      <alignment vertical="center"/>
    </xf>
    <xf numFmtId="0" fontId="6" fillId="0" borderId="0" xfId="11" applyFont="1" applyFill="1" applyBorder="1" applyAlignment="1" applyProtection="1">
      <alignment horizontal="left" vertical="center"/>
    </xf>
    <xf numFmtId="0" fontId="6" fillId="19" borderId="26" xfId="11" applyFont="1" applyFill="1" applyBorder="1" applyAlignment="1" applyProtection="1">
      <alignment horizontal="left" vertical="center"/>
    </xf>
    <xf numFmtId="0" fontId="30" fillId="0" borderId="0" xfId="11" applyFont="1" applyProtection="1"/>
    <xf numFmtId="0" fontId="25" fillId="0" borderId="0" xfId="11" applyFont="1" applyAlignment="1" applyProtection="1"/>
    <xf numFmtId="0" fontId="68" fillId="0" borderId="0" xfId="5" applyFont="1"/>
    <xf numFmtId="0" fontId="79" fillId="0" borderId="0" xfId="5" applyFont="1"/>
    <xf numFmtId="0" fontId="30" fillId="8" borderId="25" xfId="11" applyFont="1" applyFill="1" applyBorder="1" applyAlignment="1" applyProtection="1">
      <alignment horizontal="center" vertical="center" wrapText="1"/>
      <protection locked="0"/>
    </xf>
    <xf numFmtId="0" fontId="30" fillId="19" borderId="80" xfId="11" applyFont="1" applyFill="1" applyBorder="1" applyAlignment="1" applyProtection="1">
      <alignment horizontal="center" vertical="center" wrapText="1"/>
      <protection locked="0"/>
    </xf>
    <xf numFmtId="0" fontId="30" fillId="8" borderId="80" xfId="11" applyFont="1" applyFill="1" applyBorder="1" applyAlignment="1" applyProtection="1">
      <alignment horizontal="center" vertical="center" wrapText="1"/>
    </xf>
    <xf numFmtId="0" fontId="30" fillId="45" borderId="80" xfId="11" applyFont="1" applyFill="1" applyBorder="1" applyAlignment="1" applyProtection="1">
      <alignment horizontal="center" vertical="center" wrapText="1"/>
      <protection locked="0"/>
    </xf>
    <xf numFmtId="0" fontId="30" fillId="23" borderId="81" xfId="11" applyFont="1" applyFill="1" applyBorder="1" applyAlignment="1" applyProtection="1">
      <alignment horizontal="center" vertical="center" wrapText="1"/>
    </xf>
    <xf numFmtId="0" fontId="9" fillId="23" borderId="13" xfId="11" applyFont="1" applyFill="1" applyBorder="1" applyAlignment="1" applyProtection="1">
      <alignment vertical="center"/>
    </xf>
    <xf numFmtId="0" fontId="26" fillId="23" borderId="11" xfId="11" applyFont="1" applyFill="1" applyBorder="1" applyAlignment="1" applyProtection="1">
      <alignment vertical="center"/>
    </xf>
    <xf numFmtId="0" fontId="9" fillId="23" borderId="11" xfId="11" applyFont="1" applyFill="1" applyBorder="1" applyAlignment="1" applyProtection="1">
      <alignment vertical="center"/>
    </xf>
    <xf numFmtId="0" fontId="9" fillId="23" borderId="5" xfId="11" applyFont="1" applyFill="1" applyBorder="1" applyAlignment="1" applyProtection="1">
      <alignment horizontal="left" vertical="center"/>
    </xf>
    <xf numFmtId="0" fontId="9" fillId="23" borderId="13" xfId="11" applyFont="1" applyFill="1" applyBorder="1" applyAlignment="1" applyProtection="1">
      <alignment horizontal="left" vertical="center"/>
    </xf>
    <xf numFmtId="0" fontId="9" fillId="23" borderId="10" xfId="11" applyFont="1" applyFill="1" applyBorder="1" applyAlignment="1" applyProtection="1">
      <alignment vertical="center"/>
    </xf>
    <xf numFmtId="0" fontId="9" fillId="23" borderId="11" xfId="11" applyFont="1" applyFill="1" applyBorder="1" applyAlignment="1" applyProtection="1">
      <alignment horizontal="left" vertical="center"/>
    </xf>
    <xf numFmtId="0" fontId="9" fillId="23" borderId="3" xfId="11" applyFont="1" applyFill="1" applyBorder="1" applyAlignment="1" applyProtection="1">
      <alignment horizontal="left" vertical="center"/>
    </xf>
    <xf numFmtId="0" fontId="11" fillId="0" borderId="0" xfId="5" applyFont="1"/>
    <xf numFmtId="0" fontId="13" fillId="50" borderId="21" xfId="6" applyFill="1" applyBorder="1" applyAlignment="1" applyProtection="1">
      <alignment horizontal="center" vertical="top" wrapText="1"/>
    </xf>
    <xf numFmtId="0" fontId="84" fillId="24" borderId="11" xfId="5" applyFont="1" applyFill="1" applyBorder="1" applyAlignment="1" applyProtection="1">
      <alignment horizontal="center" vertical="center" wrapText="1"/>
      <protection locked="0"/>
    </xf>
    <xf numFmtId="0" fontId="80" fillId="0" borderId="26" xfId="5" applyFont="1" applyBorder="1" applyAlignment="1" applyProtection="1">
      <alignment vertical="center" wrapText="1"/>
      <protection locked="0"/>
    </xf>
    <xf numFmtId="0" fontId="81" fillId="49" borderId="26" xfId="5" applyFont="1" applyFill="1" applyBorder="1" applyAlignment="1">
      <alignment vertical="center" wrapText="1"/>
    </xf>
    <xf numFmtId="0" fontId="80" fillId="0" borderId="0" xfId="5" applyFont="1" applyBorder="1" applyAlignment="1">
      <alignment horizontal="left" vertical="center"/>
    </xf>
    <xf numFmtId="0" fontId="86" fillId="6" borderId="0" xfId="5" applyFont="1" applyFill="1" applyBorder="1" applyAlignment="1">
      <alignment vertical="top" wrapText="1"/>
    </xf>
    <xf numFmtId="0" fontId="13" fillId="6" borderId="0" xfId="6" applyFill="1" applyBorder="1" applyAlignment="1" applyProtection="1">
      <alignment horizontal="left" vertical="top" wrapText="1"/>
    </xf>
    <xf numFmtId="0" fontId="10" fillId="0" borderId="0" xfId="5" applyAlignment="1"/>
    <xf numFmtId="0" fontId="87" fillId="23" borderId="81" xfId="11" applyFont="1" applyFill="1" applyBorder="1" applyAlignment="1" applyProtection="1">
      <alignment horizontal="center" vertical="center" wrapText="1"/>
    </xf>
    <xf numFmtId="0" fontId="16" fillId="22" borderId="0" xfId="3" applyFont="1" applyFill="1" applyBorder="1" applyAlignment="1">
      <alignment horizontal="left" vertical="center" wrapText="1"/>
    </xf>
    <xf numFmtId="0" fontId="16" fillId="22" borderId="0" xfId="3" applyFont="1" applyFill="1" applyBorder="1" applyAlignment="1">
      <alignment horizontal="left" vertical="center"/>
    </xf>
    <xf numFmtId="0" fontId="46" fillId="0" borderId="20" xfId="0" applyFont="1" applyBorder="1" applyAlignment="1">
      <alignment wrapText="1"/>
    </xf>
    <xf numFmtId="0" fontId="21" fillId="44" borderId="19" xfId="2" applyFont="1" applyFill="1" applyBorder="1" applyAlignment="1" applyProtection="1">
      <alignment horizontal="center" vertical="center" wrapText="1"/>
    </xf>
    <xf numFmtId="0" fontId="29" fillId="44" borderId="84" xfId="1" applyNumberFormat="1" applyFont="1" applyFill="1" applyBorder="1" applyAlignment="1" applyProtection="1">
      <alignment horizontal="center" vertical="center" textRotation="90" wrapText="1"/>
    </xf>
    <xf numFmtId="164" fontId="49" fillId="41" borderId="26" xfId="0" applyNumberFormat="1" applyFont="1" applyFill="1" applyBorder="1" applyAlignment="1" applyProtection="1">
      <alignment horizontal="right" vertical="center" wrapText="1"/>
      <protection locked="0"/>
    </xf>
    <xf numFmtId="0" fontId="27" fillId="12" borderId="26" xfId="0" applyFont="1" applyFill="1" applyBorder="1" applyAlignment="1" applyProtection="1">
      <alignment horizontal="center" vertical="center"/>
      <protection locked="0"/>
    </xf>
    <xf numFmtId="0" fontId="27" fillId="12" borderId="26" xfId="0" applyFont="1" applyFill="1" applyBorder="1" applyAlignment="1" applyProtection="1">
      <alignment horizontal="center" vertical="center" wrapText="1"/>
      <protection locked="0"/>
    </xf>
    <xf numFmtId="0" fontId="50" fillId="12" borderId="26" xfId="0" applyFont="1" applyFill="1" applyBorder="1" applyAlignment="1" applyProtection="1">
      <alignment horizontal="left" vertical="justify"/>
    </xf>
    <xf numFmtId="0" fontId="0" fillId="12" borderId="26" xfId="0" applyFont="1" applyFill="1" applyBorder="1" applyAlignment="1" applyProtection="1">
      <alignment horizontal="center" vertical="center" wrapText="1"/>
      <protection locked="0"/>
    </xf>
    <xf numFmtId="164" fontId="49" fillId="42" borderId="26" xfId="0" applyNumberFormat="1" applyFont="1" applyFill="1" applyBorder="1" applyAlignment="1" applyProtection="1">
      <alignment horizontal="right" vertical="center" wrapText="1"/>
      <protection locked="0"/>
    </xf>
    <xf numFmtId="0" fontId="27" fillId="12" borderId="31" xfId="0" applyFont="1" applyFill="1" applyBorder="1" applyAlignment="1" applyProtection="1">
      <alignment horizontal="center" vertical="center" wrapText="1"/>
      <protection locked="0"/>
    </xf>
    <xf numFmtId="0" fontId="50" fillId="12" borderId="31" xfId="0" applyFont="1" applyFill="1" applyBorder="1" applyAlignment="1" applyProtection="1">
      <alignment horizontal="left" vertical="justify"/>
    </xf>
    <xf numFmtId="164" fontId="49" fillId="41" borderId="31" xfId="0" applyNumberFormat="1" applyFont="1" applyFill="1" applyBorder="1" applyAlignment="1" applyProtection="1">
      <alignment horizontal="right" vertical="center" wrapText="1"/>
      <protection locked="0"/>
    </xf>
    <xf numFmtId="0" fontId="50" fillId="12" borderId="2" xfId="0" applyFont="1" applyFill="1" applyBorder="1" applyAlignment="1" applyProtection="1">
      <alignment horizontal="left" vertical="justify"/>
    </xf>
    <xf numFmtId="0" fontId="50" fillId="12" borderId="4" xfId="0" applyFont="1" applyFill="1" applyBorder="1" applyAlignment="1" applyProtection="1">
      <alignment horizontal="left" vertical="justify"/>
    </xf>
    <xf numFmtId="0" fontId="27" fillId="12" borderId="24" xfId="0" applyFont="1" applyFill="1" applyBorder="1" applyAlignment="1" applyProtection="1">
      <alignment horizontal="center" vertical="center"/>
      <protection locked="0"/>
    </xf>
    <xf numFmtId="0" fontId="0" fillId="12" borderId="24" xfId="0" applyFont="1" applyFill="1" applyBorder="1" applyAlignment="1" applyProtection="1">
      <alignment horizontal="center" vertical="center" wrapText="1"/>
      <protection locked="0"/>
    </xf>
    <xf numFmtId="0" fontId="50" fillId="12" borderId="24" xfId="0" applyFont="1" applyFill="1" applyBorder="1" applyAlignment="1" applyProtection="1">
      <alignment horizontal="left" vertical="justify"/>
    </xf>
    <xf numFmtId="164" fontId="49" fillId="42" borderId="24" xfId="0" applyNumberFormat="1" applyFont="1" applyFill="1" applyBorder="1" applyAlignment="1" applyProtection="1">
      <alignment horizontal="right" vertical="center" wrapText="1"/>
      <protection locked="0"/>
    </xf>
    <xf numFmtId="0" fontId="50" fillId="12" borderId="6" xfId="0" applyFont="1" applyFill="1" applyBorder="1" applyAlignment="1" applyProtection="1">
      <alignment horizontal="left" vertical="justify"/>
    </xf>
    <xf numFmtId="0" fontId="22" fillId="3" borderId="85" xfId="0" applyFont="1" applyFill="1" applyBorder="1" applyAlignment="1" applyProtection="1">
      <alignment horizontal="left" vertical="center" wrapText="1"/>
    </xf>
    <xf numFmtId="0" fontId="22" fillId="3" borderId="27" xfId="0" applyFont="1" applyFill="1" applyBorder="1" applyAlignment="1" applyProtection="1">
      <alignment horizontal="left" vertical="center" wrapText="1"/>
    </xf>
    <xf numFmtId="0" fontId="63" fillId="26" borderId="26" xfId="2" applyFont="1" applyFill="1" applyBorder="1" applyAlignment="1" applyProtection="1">
      <alignment horizontal="center" vertical="center"/>
      <protection locked="0"/>
    </xf>
    <xf numFmtId="0" fontId="0" fillId="6" borderId="0" xfId="0" applyFill="1" applyBorder="1"/>
    <xf numFmtId="0" fontId="0" fillId="5" borderId="0" xfId="0" applyFill="1" applyBorder="1" applyAlignment="1">
      <alignment horizontal="left" wrapText="1"/>
    </xf>
    <xf numFmtId="0" fontId="15" fillId="24" borderId="26" xfId="3" applyFont="1" applyFill="1" applyBorder="1" applyAlignment="1" applyProtection="1">
      <alignment horizontal="center" vertical="center" wrapText="1"/>
      <protection locked="0"/>
    </xf>
    <xf numFmtId="0" fontId="27" fillId="26" borderId="26" xfId="0" applyFont="1" applyFill="1" applyBorder="1" applyAlignment="1" applyProtection="1">
      <alignment horizontal="center" vertical="center" wrapText="1"/>
      <protection locked="0"/>
    </xf>
    <xf numFmtId="0" fontId="0" fillId="26" borderId="26" xfId="0" applyFont="1" applyFill="1" applyBorder="1" applyAlignment="1" applyProtection="1">
      <alignment horizontal="center" vertical="center" wrapText="1"/>
      <protection locked="0"/>
    </xf>
    <xf numFmtId="0" fontId="27" fillId="26" borderId="26" xfId="0" applyFont="1" applyFill="1" applyBorder="1" applyAlignment="1" applyProtection="1">
      <alignment horizontal="center" vertical="center"/>
      <protection locked="0"/>
    </xf>
    <xf numFmtId="0" fontId="30" fillId="24" borderId="0" xfId="0" applyFont="1" applyFill="1" applyProtection="1"/>
    <xf numFmtId="0" fontId="50" fillId="26" borderId="31" xfId="0" applyFont="1" applyFill="1" applyBorder="1" applyAlignment="1" applyProtection="1">
      <alignment horizontal="left" vertical="justify"/>
    </xf>
    <xf numFmtId="0" fontId="50" fillId="26" borderId="26" xfId="0" applyFont="1" applyFill="1" applyBorder="1" applyAlignment="1" applyProtection="1">
      <alignment horizontal="left" vertical="justify"/>
    </xf>
    <xf numFmtId="0" fontId="27" fillId="26" borderId="31" xfId="0" applyFont="1" applyFill="1" applyBorder="1" applyAlignment="1" applyProtection="1">
      <alignment horizontal="center" vertical="center" wrapText="1"/>
      <protection locked="0"/>
    </xf>
    <xf numFmtId="0" fontId="25" fillId="24" borderId="0" xfId="2" applyFont="1" applyFill="1" applyAlignment="1"/>
    <xf numFmtId="0" fontId="6" fillId="24" borderId="0" xfId="2" applyFont="1" applyFill="1" applyProtection="1"/>
    <xf numFmtId="0" fontId="6" fillId="24" borderId="0" xfId="2" applyFill="1"/>
    <xf numFmtId="0" fontId="6" fillId="24" borderId="0" xfId="2" applyFill="1" applyAlignment="1">
      <alignment horizontal="left" indent="1"/>
    </xf>
    <xf numFmtId="0" fontId="30" fillId="24" borderId="0" xfId="2" applyFont="1" applyFill="1" applyAlignment="1">
      <alignment horizontal="left" vertical="center" wrapText="1"/>
    </xf>
    <xf numFmtId="0" fontId="0" fillId="24" borderId="0" xfId="0" applyFill="1" applyProtection="1"/>
    <xf numFmtId="0" fontId="50" fillId="26" borderId="24" xfId="0" applyFont="1" applyFill="1" applyBorder="1" applyAlignment="1" applyProtection="1">
      <alignment horizontal="left" vertical="justify"/>
    </xf>
    <xf numFmtId="0" fontId="0" fillId="26" borderId="24" xfId="0" applyFont="1" applyFill="1" applyBorder="1" applyAlignment="1" applyProtection="1">
      <alignment horizontal="center" vertical="center" wrapText="1"/>
      <protection locked="0"/>
    </xf>
    <xf numFmtId="0" fontId="6" fillId="24" borderId="0" xfId="2" applyFont="1" applyFill="1" applyAlignment="1">
      <alignment horizontal="left" vertical="center"/>
    </xf>
    <xf numFmtId="0" fontId="9" fillId="23" borderId="26" xfId="11" applyFont="1" applyFill="1" applyBorder="1" applyAlignment="1" applyProtection="1">
      <alignment horizontal="left" vertical="center"/>
    </xf>
    <xf numFmtId="0" fontId="30" fillId="6" borderId="80" xfId="11" applyFont="1" applyFill="1" applyBorder="1" applyAlignment="1" applyProtection="1">
      <alignment horizontal="center" vertical="center" wrapText="1"/>
      <protection locked="0"/>
    </xf>
    <xf numFmtId="0" fontId="10" fillId="51" borderId="0" xfId="5" applyFont="1" applyFill="1"/>
    <xf numFmtId="0" fontId="10" fillId="0" borderId="0" xfId="5" applyProtection="1"/>
    <xf numFmtId="0" fontId="68" fillId="52" borderId="0" xfId="5" applyFont="1" applyFill="1" applyProtection="1"/>
    <xf numFmtId="0" fontId="10" fillId="51" borderId="0" xfId="5" applyFont="1" applyFill="1" applyProtection="1"/>
    <xf numFmtId="0" fontId="90" fillId="52" borderId="0" xfId="5" applyFont="1" applyFill="1" applyProtection="1"/>
    <xf numFmtId="0" fontId="89" fillId="51" borderId="0" xfId="5" applyFont="1" applyFill="1" applyProtection="1"/>
    <xf numFmtId="0" fontId="10" fillId="0" borderId="0" xfId="5" applyAlignment="1" applyProtection="1">
      <alignment wrapText="1"/>
    </xf>
    <xf numFmtId="0" fontId="10" fillId="0" borderId="0" xfId="5" applyAlignment="1" applyProtection="1">
      <alignment wrapText="1"/>
      <protection locked="0"/>
    </xf>
    <xf numFmtId="0" fontId="10" fillId="51" borderId="0" xfId="5" applyFill="1" applyAlignment="1" applyProtection="1">
      <alignment wrapText="1"/>
    </xf>
    <xf numFmtId="0" fontId="10" fillId="51" borderId="0" xfId="5" applyFill="1" applyProtection="1"/>
    <xf numFmtId="2" fontId="30" fillId="46" borderId="80" xfId="11" applyNumberFormat="1" applyFont="1" applyFill="1" applyBorder="1" applyAlignment="1" applyProtection="1">
      <alignment horizontal="center" vertical="center" wrapText="1"/>
    </xf>
    <xf numFmtId="0" fontId="91" fillId="51" borderId="86" xfId="5" applyFont="1" applyFill="1" applyBorder="1"/>
    <xf numFmtId="0" fontId="10" fillId="53" borderId="0" xfId="5" applyFont="1" applyFill="1" applyAlignment="1">
      <alignment wrapText="1"/>
    </xf>
    <xf numFmtId="10" fontId="10" fillId="53" borderId="0" xfId="5" applyNumberFormat="1" applyFont="1" applyFill="1"/>
    <xf numFmtId="2" fontId="30" fillId="54" borderId="80" xfId="11" applyNumberFormat="1" applyFont="1" applyFill="1" applyBorder="1" applyAlignment="1" applyProtection="1">
      <alignment horizontal="center" vertical="center" wrapText="1"/>
    </xf>
    <xf numFmtId="0" fontId="77" fillId="45" borderId="26" xfId="11" applyFont="1" applyFill="1" applyBorder="1" applyAlignment="1" applyProtection="1">
      <alignment horizontal="left" vertical="center"/>
      <protection locked="0"/>
    </xf>
    <xf numFmtId="2" fontId="30" fillId="54" borderId="79" xfId="11" applyNumberFormat="1" applyFont="1" applyFill="1" applyBorder="1" applyAlignment="1" applyProtection="1">
      <alignment horizontal="center" vertical="center" wrapText="1"/>
    </xf>
    <xf numFmtId="0" fontId="30" fillId="23" borderId="1" xfId="11" applyFont="1" applyFill="1" applyBorder="1" applyAlignment="1" applyProtection="1">
      <alignment horizontal="left" vertical="center" wrapText="1"/>
    </xf>
    <xf numFmtId="0" fontId="30" fillId="23" borderId="2" xfId="11" applyFont="1" applyFill="1" applyBorder="1" applyAlignment="1" applyProtection="1">
      <alignment horizontal="left" vertical="center" wrapText="1"/>
    </xf>
    <xf numFmtId="0" fontId="30" fillId="23" borderId="3" xfId="11" applyFont="1" applyFill="1" applyBorder="1" applyAlignment="1" applyProtection="1">
      <alignment horizontal="left" vertical="center" wrapText="1"/>
    </xf>
    <xf numFmtId="0" fontId="30" fillId="23" borderId="4" xfId="11" applyFont="1" applyFill="1" applyBorder="1" applyAlignment="1" applyProtection="1">
      <alignment horizontal="left" vertical="center" wrapText="1"/>
    </xf>
    <xf numFmtId="0" fontId="30" fillId="23" borderId="87" xfId="11" applyFont="1" applyFill="1" applyBorder="1" applyAlignment="1" applyProtection="1">
      <alignment horizontal="left" vertical="center" wrapText="1"/>
    </xf>
    <xf numFmtId="0" fontId="30" fillId="23" borderId="88" xfId="11" applyFont="1" applyFill="1" applyBorder="1" applyAlignment="1" applyProtection="1">
      <alignment horizontal="left" vertical="center" wrapText="1"/>
    </xf>
    <xf numFmtId="0" fontId="30" fillId="8" borderId="17" xfId="11" applyFont="1" applyFill="1" applyBorder="1" applyAlignment="1" applyProtection="1">
      <alignment horizontal="center" vertical="center" wrapText="1"/>
    </xf>
    <xf numFmtId="0" fontId="30" fillId="23" borderId="92" xfId="11" applyFont="1" applyFill="1" applyBorder="1" applyAlignment="1" applyProtection="1">
      <alignment horizontal="left" vertical="center" wrapText="1"/>
    </xf>
    <xf numFmtId="0" fontId="30" fillId="23" borderId="94" xfId="11" applyFont="1" applyFill="1" applyBorder="1" applyAlignment="1" applyProtection="1">
      <alignment horizontal="left" vertical="center" wrapText="1"/>
    </xf>
    <xf numFmtId="0" fontId="30" fillId="23" borderId="95" xfId="11" applyFont="1" applyFill="1" applyBorder="1" applyAlignment="1" applyProtection="1">
      <alignment horizontal="left" vertical="center" wrapText="1"/>
    </xf>
    <xf numFmtId="0" fontId="30" fillId="23" borderId="96" xfId="11" applyFont="1" applyFill="1" applyBorder="1" applyAlignment="1" applyProtection="1">
      <alignment horizontal="left" vertical="center" wrapText="1"/>
    </xf>
    <xf numFmtId="2" fontId="30" fillId="55" borderId="93" xfId="11" applyNumberFormat="1" applyFont="1" applyFill="1" applyBorder="1" applyAlignment="1" applyProtection="1">
      <alignment horizontal="center" vertical="center" wrapText="1"/>
    </xf>
    <xf numFmtId="0" fontId="92" fillId="6" borderId="97" xfId="11" applyFont="1" applyFill="1" applyBorder="1" applyAlignment="1" applyProtection="1">
      <alignment horizontal="center" vertical="center" wrapText="1"/>
    </xf>
    <xf numFmtId="0" fontId="92" fillId="6" borderId="86" xfId="11" applyFont="1" applyFill="1" applyBorder="1" applyAlignment="1" applyProtection="1">
      <alignment horizontal="center" vertical="center" wrapText="1"/>
    </xf>
    <xf numFmtId="0" fontId="16" fillId="22" borderId="0" xfId="3" applyFont="1" applyFill="1" applyBorder="1" applyAlignment="1">
      <alignment horizontal="left" vertical="center" wrapText="1"/>
    </xf>
    <xf numFmtId="0" fontId="16" fillId="22" borderId="0" xfId="3" applyFont="1" applyFill="1" applyBorder="1" applyAlignment="1">
      <alignment horizontal="left" vertical="top" wrapText="1"/>
    </xf>
    <xf numFmtId="0" fontId="88" fillId="23" borderId="81" xfId="11" applyFont="1" applyFill="1" applyBorder="1" applyAlignment="1" applyProtection="1">
      <alignment horizontal="center" vertical="center" wrapText="1"/>
    </xf>
    <xf numFmtId="0" fontId="93" fillId="23" borderId="81" xfId="11" applyFont="1" applyFill="1" applyBorder="1" applyAlignment="1" applyProtection="1">
      <alignment horizontal="center" vertical="center" wrapText="1"/>
    </xf>
    <xf numFmtId="0" fontId="10" fillId="0" borderId="0" xfId="5" applyFont="1" applyAlignment="1">
      <alignment textRotation="90"/>
    </xf>
    <xf numFmtId="0" fontId="95" fillId="56" borderId="0" xfId="5" applyFont="1" applyFill="1"/>
    <xf numFmtId="0" fontId="97" fillId="56" borderId="0" xfId="5" applyFont="1" applyFill="1"/>
    <xf numFmtId="0" fontId="96" fillId="57" borderId="0" xfId="5" applyFont="1" applyFill="1"/>
    <xf numFmtId="0" fontId="97" fillId="57" borderId="0" xfId="5" applyFont="1" applyFill="1" applyAlignment="1">
      <alignment horizontal="left" vertical="top" wrapText="1"/>
    </xf>
    <xf numFmtId="0" fontId="99" fillId="58" borderId="0" xfId="5" applyFont="1" applyFill="1" applyAlignment="1">
      <alignment horizontal="left" vertical="top"/>
    </xf>
    <xf numFmtId="0" fontId="94" fillId="58" borderId="0" xfId="5" applyFont="1" applyFill="1" applyAlignment="1">
      <alignment textRotation="45"/>
    </xf>
    <xf numFmtId="0" fontId="98" fillId="58" borderId="0" xfId="5" applyFont="1" applyFill="1" applyAlignment="1">
      <alignment horizontal="left" textRotation="45"/>
    </xf>
    <xf numFmtId="0" fontId="100" fillId="56" borderId="0" xfId="5" applyFont="1" applyFill="1"/>
    <xf numFmtId="0" fontId="101" fillId="57" borderId="0" xfId="5" applyFont="1" applyFill="1"/>
    <xf numFmtId="0" fontId="10" fillId="36" borderId="0" xfId="5" applyFill="1" applyAlignment="1">
      <alignment wrapText="1"/>
    </xf>
    <xf numFmtId="0" fontId="10" fillId="36" borderId="0" xfId="5" applyFill="1" applyAlignment="1">
      <alignment horizontal="center"/>
    </xf>
    <xf numFmtId="17" fontId="10" fillId="36" borderId="0" xfId="5" applyNumberFormat="1" applyFill="1" applyAlignment="1">
      <alignment horizontal="center"/>
    </xf>
    <xf numFmtId="14" fontId="10" fillId="36" borderId="0" xfId="5" applyNumberFormat="1" applyFill="1" applyAlignment="1">
      <alignment horizontal="center"/>
    </xf>
    <xf numFmtId="0" fontId="1" fillId="5" borderId="0" xfId="0" applyFont="1" applyFill="1"/>
    <xf numFmtId="0" fontId="0" fillId="0" borderId="87" xfId="0" applyBorder="1" applyAlignment="1">
      <alignment horizontal="center"/>
    </xf>
    <xf numFmtId="0" fontId="0" fillId="0" borderId="100" xfId="0" applyBorder="1" applyAlignment="1">
      <alignment horizontal="center"/>
    </xf>
    <xf numFmtId="0" fontId="0" fillId="0" borderId="46" xfId="0" applyBorder="1" applyAlignment="1">
      <alignment horizontal="left"/>
    </xf>
    <xf numFmtId="0" fontId="0" fillId="0" borderId="46" xfId="0" applyBorder="1" applyAlignment="1">
      <alignment horizontal="center"/>
    </xf>
    <xf numFmtId="0" fontId="0" fillId="12" borderId="46" xfId="0" applyFill="1" applyBorder="1" applyAlignment="1">
      <alignment horizontal="center"/>
    </xf>
    <xf numFmtId="0" fontId="0" fillId="18" borderId="46" xfId="0" applyFill="1" applyBorder="1" applyAlignment="1">
      <alignment horizontal="center"/>
    </xf>
    <xf numFmtId="0" fontId="0" fillId="13" borderId="46" xfId="0" applyFill="1" applyBorder="1" applyAlignment="1">
      <alignment horizontal="center"/>
    </xf>
    <xf numFmtId="0" fontId="0" fillId="15" borderId="60" xfId="0" applyFill="1" applyBorder="1" applyAlignment="1">
      <alignment horizontal="left"/>
    </xf>
    <xf numFmtId="0" fontId="0" fillId="0" borderId="33" xfId="0" applyBorder="1" applyAlignment="1">
      <alignment horizontal="center"/>
    </xf>
    <xf numFmtId="0" fontId="0" fillId="0" borderId="101" xfId="0" applyBorder="1" applyAlignment="1">
      <alignment horizontal="center"/>
    </xf>
    <xf numFmtId="0" fontId="0" fillId="0" borderId="14" xfId="0" applyBorder="1" applyAlignment="1">
      <alignment horizontal="left"/>
    </xf>
    <xf numFmtId="0" fontId="0" fillId="0" borderId="14" xfId="0" applyBorder="1" applyAlignment="1">
      <alignment horizontal="center"/>
    </xf>
    <xf numFmtId="0" fontId="0" fillId="12" borderId="14" xfId="0" applyFill="1" applyBorder="1" applyAlignment="1">
      <alignment horizontal="center"/>
    </xf>
    <xf numFmtId="0" fontId="0" fillId="18" borderId="14" xfId="0" applyFill="1" applyBorder="1" applyAlignment="1">
      <alignment horizontal="center"/>
    </xf>
    <xf numFmtId="0" fontId="0" fillId="13" borderId="14" xfId="0" applyFill="1" applyBorder="1" applyAlignment="1">
      <alignment horizontal="center"/>
    </xf>
    <xf numFmtId="0" fontId="0" fillId="15" borderId="15" xfId="0" applyFill="1" applyBorder="1" applyAlignment="1">
      <alignment horizontal="left"/>
    </xf>
    <xf numFmtId="0" fontId="4" fillId="0" borderId="0" xfId="9"/>
    <xf numFmtId="0" fontId="4" fillId="0" borderId="0" xfId="9" applyAlignment="1">
      <alignment horizontal="center" vertical="center"/>
    </xf>
    <xf numFmtId="0" fontId="4" fillId="0" borderId="0" xfId="9" applyFont="1" applyAlignment="1">
      <alignment horizontal="center" vertical="center"/>
    </xf>
    <xf numFmtId="0" fontId="4" fillId="0" borderId="0" xfId="9" applyFont="1" applyAlignment="1">
      <alignment horizontal="center"/>
    </xf>
    <xf numFmtId="0" fontId="4" fillId="0" borderId="0" xfId="9" applyAlignment="1">
      <alignment horizontal="center"/>
    </xf>
    <xf numFmtId="0" fontId="0" fillId="0" borderId="0" xfId="9" applyFont="1" applyAlignment="1">
      <alignment horizontal="center"/>
    </xf>
    <xf numFmtId="0" fontId="0" fillId="0" borderId="0" xfId="9" applyFont="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102" fillId="8" borderId="0" xfId="0" applyFont="1" applyFill="1" applyAlignment="1">
      <alignment horizontal="center" vertical="center" wrapText="1"/>
    </xf>
    <xf numFmtId="0" fontId="9" fillId="11" borderId="13" xfId="2" applyFont="1" applyFill="1" applyBorder="1" applyAlignment="1" applyProtection="1">
      <alignment horizontal="center" vertical="center"/>
    </xf>
    <xf numFmtId="0" fontId="50" fillId="12" borderId="10" xfId="0" applyFont="1" applyFill="1" applyBorder="1" applyAlignment="1" applyProtection="1">
      <alignment horizontal="left" vertical="justify"/>
    </xf>
    <xf numFmtId="0" fontId="30" fillId="24" borderId="0" xfId="0" applyFont="1" applyFill="1" applyBorder="1" applyProtection="1"/>
    <xf numFmtId="0" fontId="46" fillId="0" borderId="67" xfId="0" applyFont="1" applyBorder="1" applyAlignment="1">
      <alignment wrapText="1"/>
    </xf>
    <xf numFmtId="0" fontId="46" fillId="0" borderId="67" xfId="0" quotePrefix="1" applyFont="1" applyBorder="1" applyAlignment="1">
      <alignment wrapText="1"/>
    </xf>
    <xf numFmtId="0" fontId="47" fillId="0" borderId="86" xfId="0" applyFont="1" applyBorder="1" applyAlignment="1">
      <alignment horizontal="center" vertical="center" wrapText="1"/>
    </xf>
    <xf numFmtId="0" fontId="47" fillId="0" borderId="17" xfId="0" applyFont="1" applyBorder="1" applyAlignment="1">
      <alignment vertical="center" wrapText="1"/>
    </xf>
    <xf numFmtId="0" fontId="47" fillId="0" borderId="18"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4" xfId="0" applyFont="1" applyBorder="1" applyAlignment="1">
      <alignment vertical="center" wrapText="1"/>
    </xf>
    <xf numFmtId="0" fontId="47" fillId="0" borderId="15" xfId="0" applyFont="1" applyBorder="1" applyAlignment="1">
      <alignment vertical="center" wrapText="1"/>
    </xf>
    <xf numFmtId="0" fontId="0" fillId="0" borderId="0" xfId="0" applyAlignment="1" applyProtection="1"/>
    <xf numFmtId="0" fontId="7" fillId="0" borderId="0" xfId="2" applyFont="1" applyBorder="1" applyAlignment="1" applyProtection="1">
      <alignment wrapText="1"/>
    </xf>
    <xf numFmtId="0" fontId="31" fillId="10" borderId="37" xfId="0" applyFont="1" applyFill="1" applyBorder="1" applyAlignment="1" applyProtection="1">
      <alignment horizontal="center" vertical="center" wrapText="1"/>
    </xf>
    <xf numFmtId="0" fontId="31" fillId="10" borderId="36" xfId="0" applyFont="1" applyFill="1" applyBorder="1" applyAlignment="1" applyProtection="1">
      <alignment horizontal="center" vertical="center" wrapText="1"/>
    </xf>
    <xf numFmtId="0" fontId="9" fillId="3" borderId="16" xfId="2" applyFont="1" applyFill="1" applyBorder="1" applyAlignment="1" applyProtection="1">
      <alignment horizontal="left" vertical="center"/>
    </xf>
    <xf numFmtId="0" fontId="9" fillId="11" borderId="18" xfId="2" applyFont="1" applyFill="1" applyBorder="1" applyAlignment="1" applyProtection="1">
      <alignment horizontal="left" vertical="center"/>
    </xf>
    <xf numFmtId="0" fontId="9" fillId="11" borderId="20" xfId="2" applyFont="1" applyFill="1" applyBorder="1" applyAlignment="1" applyProtection="1">
      <alignment horizontal="left" vertical="center"/>
    </xf>
    <xf numFmtId="0" fontId="22" fillId="3" borderId="102" xfId="0" applyFont="1" applyFill="1" applyBorder="1" applyAlignment="1" applyProtection="1">
      <alignment horizontal="left" vertical="center" wrapText="1"/>
    </xf>
    <xf numFmtId="0" fontId="22" fillId="3" borderId="103" xfId="0" applyFont="1" applyFill="1" applyBorder="1" applyAlignment="1" applyProtection="1">
      <alignment horizontal="left" vertical="center" wrapText="1"/>
    </xf>
    <xf numFmtId="0" fontId="21" fillId="44" borderId="0" xfId="2" applyFont="1" applyFill="1" applyBorder="1" applyAlignment="1" applyProtection="1">
      <alignment horizontal="center" vertical="center" wrapText="1"/>
    </xf>
    <xf numFmtId="164" fontId="49" fillId="24" borderId="21" xfId="0" applyNumberFormat="1" applyFont="1" applyFill="1" applyBorder="1" applyAlignment="1" applyProtection="1">
      <alignment horizontal="right" vertical="center" wrapText="1"/>
      <protection locked="0"/>
    </xf>
    <xf numFmtId="164" fontId="49" fillId="42" borderId="21" xfId="0" applyNumberFormat="1" applyFont="1" applyFill="1" applyBorder="1" applyAlignment="1" applyProtection="1">
      <alignment horizontal="right" vertical="center" wrapText="1"/>
      <protection locked="0"/>
    </xf>
    <xf numFmtId="0" fontId="10" fillId="58" borderId="0" xfId="5" applyFill="1"/>
    <xf numFmtId="0" fontId="10" fillId="58" borderId="0" xfId="5" applyFill="1" applyAlignment="1">
      <alignment horizontal="center"/>
    </xf>
    <xf numFmtId="14" fontId="10" fillId="58" borderId="0" xfId="5" applyNumberFormat="1" applyFill="1" applyAlignment="1">
      <alignment horizontal="center"/>
    </xf>
    <xf numFmtId="0" fontId="11" fillId="0" borderId="0" xfId="5" applyFont="1" applyProtection="1">
      <protection locked="0"/>
    </xf>
    <xf numFmtId="0" fontId="13" fillId="50" borderId="21" xfId="6" applyFill="1" applyBorder="1" applyAlignment="1" applyProtection="1">
      <alignment horizontal="center" vertical="top" wrapText="1"/>
      <protection locked="0"/>
    </xf>
    <xf numFmtId="0" fontId="13" fillId="48" borderId="21" xfId="6" applyFill="1" applyBorder="1" applyAlignment="1" applyProtection="1">
      <alignment horizontal="center" vertical="top" wrapText="1"/>
      <protection locked="0"/>
    </xf>
    <xf numFmtId="0" fontId="64" fillId="16" borderId="0" xfId="5" applyFont="1" applyFill="1" applyAlignment="1" applyProtection="1">
      <alignment horizontal="center"/>
    </xf>
    <xf numFmtId="0" fontId="10" fillId="0" borderId="0" xfId="5" applyAlignment="1" applyProtection="1">
      <alignment horizontal="left"/>
    </xf>
    <xf numFmtId="0" fontId="30" fillId="0" borderId="0" xfId="11" applyFont="1" applyAlignment="1" applyProtection="1">
      <alignment vertical="center" wrapText="1"/>
    </xf>
    <xf numFmtId="0" fontId="28" fillId="59" borderId="19" xfId="5" applyFont="1" applyFill="1" applyBorder="1" applyAlignment="1" applyProtection="1">
      <alignment horizontal="left" vertical="top" wrapText="1"/>
    </xf>
    <xf numFmtId="0" fontId="28" fillId="59" borderId="0" xfId="5" applyFont="1" applyFill="1" applyBorder="1" applyAlignment="1" applyProtection="1">
      <alignment horizontal="left" vertical="top" wrapText="1"/>
    </xf>
    <xf numFmtId="0" fontId="28" fillId="59" borderId="20" xfId="5" applyFont="1" applyFill="1" applyBorder="1" applyAlignment="1" applyProtection="1">
      <alignment horizontal="left" vertical="top" wrapText="1"/>
    </xf>
    <xf numFmtId="0" fontId="103" fillId="59" borderId="19" xfId="5" applyFont="1" applyFill="1" applyBorder="1" applyProtection="1"/>
    <xf numFmtId="0" fontId="103" fillId="59" borderId="0" xfId="5" applyFont="1" applyFill="1" applyBorder="1" applyProtection="1"/>
    <xf numFmtId="0" fontId="103" fillId="59" borderId="20" xfId="5" applyFont="1" applyFill="1" applyBorder="1" applyProtection="1"/>
    <xf numFmtId="0" fontId="103" fillId="59" borderId="25" xfId="5" applyFont="1" applyFill="1" applyBorder="1" applyProtection="1"/>
    <xf numFmtId="0" fontId="103" fillId="59" borderId="14" xfId="5" applyFont="1" applyFill="1" applyBorder="1" applyProtection="1"/>
    <xf numFmtId="0" fontId="103" fillId="59" borderId="15" xfId="5" applyFont="1" applyFill="1" applyBorder="1" applyProtection="1"/>
    <xf numFmtId="0" fontId="11" fillId="0" borderId="0" xfId="5" applyFont="1" applyProtection="1"/>
    <xf numFmtId="0" fontId="73" fillId="0" borderId="0" xfId="5" applyFont="1" applyProtection="1"/>
    <xf numFmtId="0" fontId="10" fillId="0" borderId="0" xfId="12"/>
    <xf numFmtId="0" fontId="5" fillId="8" borderId="70" xfId="12" applyFont="1" applyFill="1" applyBorder="1" applyAlignment="1">
      <alignment horizontal="center" vertical="center"/>
    </xf>
    <xf numFmtId="0" fontId="105" fillId="8" borderId="70" xfId="12" applyFont="1" applyFill="1" applyBorder="1" applyAlignment="1">
      <alignment horizontal="center" vertical="center"/>
    </xf>
    <xf numFmtId="0" fontId="10" fillId="0" borderId="0" xfId="12" applyAlignment="1">
      <alignment vertical="center"/>
    </xf>
    <xf numFmtId="0" fontId="10" fillId="12" borderId="0" xfId="12" applyFill="1" applyAlignment="1">
      <alignment horizontal="center" vertical="center"/>
    </xf>
    <xf numFmtId="0" fontId="106" fillId="12" borderId="0" xfId="12" applyFont="1" applyFill="1" applyAlignment="1">
      <alignment horizontal="center" vertical="center" wrapText="1"/>
    </xf>
    <xf numFmtId="0" fontId="10" fillId="0" borderId="0" xfId="12" applyAlignment="1">
      <alignment horizontal="center"/>
    </xf>
    <xf numFmtId="0" fontId="103" fillId="0" borderId="0" xfId="5" applyFont="1" applyProtection="1">
      <protection locked="0"/>
    </xf>
    <xf numFmtId="0" fontId="11" fillId="0" borderId="26" xfId="5" applyFont="1" applyBorder="1" applyAlignment="1" applyProtection="1">
      <alignment vertical="center" wrapText="1"/>
      <protection locked="0"/>
    </xf>
    <xf numFmtId="0" fontId="11" fillId="0" borderId="46" xfId="5" applyFont="1" applyBorder="1" applyAlignment="1" applyProtection="1">
      <alignment horizontal="center" vertical="center"/>
      <protection locked="0"/>
    </xf>
    <xf numFmtId="0" fontId="81" fillId="0" borderId="46" xfId="5" applyFont="1" applyFill="1" applyBorder="1" applyAlignment="1" applyProtection="1">
      <alignment horizontal="center" vertical="center" wrapText="1"/>
      <protection locked="0"/>
    </xf>
    <xf numFmtId="0" fontId="10" fillId="0" borderId="46" xfId="5" applyBorder="1" applyAlignment="1" applyProtection="1">
      <alignment horizontal="center" vertical="center" wrapText="1"/>
      <protection locked="0"/>
    </xf>
    <xf numFmtId="0" fontId="15" fillId="25" borderId="11" xfId="5" applyFont="1" applyFill="1" applyBorder="1" applyAlignment="1">
      <alignment horizontal="left" vertical="center"/>
    </xf>
    <xf numFmtId="0" fontId="54" fillId="22" borderId="17" xfId="5" applyFont="1" applyFill="1" applyBorder="1" applyAlignment="1">
      <alignment horizontal="right" wrapText="1"/>
    </xf>
    <xf numFmtId="0" fontId="60" fillId="22" borderId="46" xfId="5" applyFont="1" applyFill="1" applyBorder="1" applyAlignment="1">
      <alignment horizontal="center" vertical="center" wrapText="1"/>
    </xf>
    <xf numFmtId="0" fontId="53" fillId="22" borderId="63" xfId="5" applyFont="1" applyFill="1" applyBorder="1" applyAlignment="1">
      <alignment horizontal="center" vertical="center"/>
    </xf>
    <xf numFmtId="0" fontId="59" fillId="23" borderId="71" xfId="5" applyFont="1" applyFill="1" applyBorder="1" applyAlignment="1">
      <alignment horizontal="center" vertical="center"/>
    </xf>
    <xf numFmtId="0" fontId="16" fillId="22" borderId="0" xfId="3" applyFont="1" applyFill="1" applyBorder="1" applyAlignment="1">
      <alignment horizontal="left" vertical="center"/>
    </xf>
    <xf numFmtId="0" fontId="15" fillId="25" borderId="11" xfId="3" applyFont="1" applyFill="1" applyBorder="1" applyAlignment="1">
      <alignment horizontal="left" vertical="center"/>
    </xf>
    <xf numFmtId="0" fontId="15" fillId="22" borderId="0" xfId="3" applyFont="1" applyFill="1" applyBorder="1" applyAlignment="1">
      <alignment horizontal="left" vertical="center"/>
    </xf>
    <xf numFmtId="0" fontId="16" fillId="22" borderId="0" xfId="3" applyFont="1" applyFill="1" applyBorder="1" applyAlignment="1">
      <alignment horizontal="left" vertical="center" wrapText="1"/>
    </xf>
    <xf numFmtId="0" fontId="16" fillId="22" borderId="0" xfId="3" quotePrefix="1" applyFont="1" applyFill="1" applyBorder="1" applyAlignment="1">
      <alignment horizontal="left" vertical="center" wrapText="1"/>
    </xf>
    <xf numFmtId="0" fontId="16" fillId="22" borderId="0" xfId="3" applyFont="1" applyFill="1" applyBorder="1" applyAlignment="1">
      <alignment horizontal="left" vertical="top" wrapText="1"/>
    </xf>
    <xf numFmtId="0" fontId="15" fillId="22" borderId="0" xfId="3" applyFont="1" applyFill="1" applyBorder="1" applyAlignment="1">
      <alignment horizontal="left" vertical="center" wrapText="1"/>
    </xf>
    <xf numFmtId="0" fontId="60" fillId="22" borderId="46" xfId="5" applyFont="1" applyFill="1" applyBorder="1" applyAlignment="1">
      <alignment horizontal="center"/>
    </xf>
    <xf numFmtId="0" fontId="59" fillId="23" borderId="14" xfId="5" applyFont="1" applyFill="1" applyBorder="1" applyAlignment="1">
      <alignment horizontal="center" vertical="center"/>
    </xf>
    <xf numFmtId="0" fontId="15" fillId="22" borderId="0" xfId="3" applyFont="1" applyFill="1" applyBorder="1" applyAlignment="1">
      <alignment horizontal="left" wrapText="1"/>
    </xf>
    <xf numFmtId="0" fontId="13" fillId="22" borderId="0" xfId="6" applyFill="1" applyBorder="1" applyAlignment="1" applyProtection="1">
      <alignment horizontal="center" vertical="center" wrapText="1"/>
    </xf>
    <xf numFmtId="0" fontId="15" fillId="22" borderId="0" xfId="3" applyFont="1" applyFill="1" applyBorder="1" applyAlignment="1">
      <alignment horizontal="left" vertical="top" wrapText="1" indent="3"/>
    </xf>
    <xf numFmtId="0" fontId="16" fillId="22" borderId="0" xfId="3" applyFont="1" applyFill="1" applyBorder="1" applyAlignment="1">
      <alignment vertical="center" wrapText="1"/>
    </xf>
    <xf numFmtId="0" fontId="15" fillId="22" borderId="0" xfId="3" applyFont="1" applyFill="1" applyBorder="1" applyAlignment="1">
      <alignment horizontal="center" vertical="center"/>
    </xf>
    <xf numFmtId="0" fontId="14" fillId="22" borderId="0" xfId="6" applyFont="1" applyFill="1" applyBorder="1" applyAlignment="1" applyProtection="1">
      <alignment horizontal="center" vertical="center"/>
    </xf>
    <xf numFmtId="0" fontId="16" fillId="22" borderId="0" xfId="3" quotePrefix="1" applyFont="1" applyFill="1" applyBorder="1" applyAlignment="1">
      <alignment vertical="center"/>
    </xf>
    <xf numFmtId="0" fontId="16" fillId="22" borderId="0" xfId="3" applyFont="1" applyFill="1" applyBorder="1" applyAlignment="1">
      <alignment vertical="center"/>
    </xf>
    <xf numFmtId="0" fontId="15" fillId="25" borderId="11" xfId="3" applyFont="1" applyFill="1" applyBorder="1" applyAlignment="1">
      <alignment vertical="center"/>
    </xf>
    <xf numFmtId="0" fontId="14" fillId="22" borderId="0" xfId="6" applyFont="1" applyFill="1" applyBorder="1" applyAlignment="1" applyProtection="1">
      <alignment horizontal="center" vertical="center" wrapText="1"/>
    </xf>
    <xf numFmtId="0" fontId="60" fillId="22" borderId="46" xfId="3" applyFont="1" applyFill="1" applyBorder="1" applyAlignment="1">
      <alignment horizontal="center"/>
    </xf>
    <xf numFmtId="0" fontId="53" fillId="22" borderId="63" xfId="3" applyFont="1" applyFill="1" applyBorder="1" applyAlignment="1">
      <alignment horizontal="center" vertical="center"/>
    </xf>
    <xf numFmtId="0" fontId="59" fillId="23" borderId="14" xfId="3" applyFont="1" applyFill="1" applyBorder="1" applyAlignment="1">
      <alignment horizontal="center" vertical="center"/>
    </xf>
    <xf numFmtId="0" fontId="57" fillId="22" borderId="0" xfId="3" applyFont="1" applyFill="1" applyBorder="1" applyAlignment="1">
      <alignment horizontal="center" wrapText="1"/>
    </xf>
    <xf numFmtId="0" fontId="60" fillId="22" borderId="46" xfId="5" applyFont="1" applyFill="1" applyBorder="1" applyAlignment="1">
      <alignment horizontal="center" vertical="center"/>
    </xf>
    <xf numFmtId="0" fontId="16" fillId="24" borderId="0" xfId="3" applyFont="1" applyFill="1" applyBorder="1" applyAlignment="1" applyProtection="1">
      <alignment horizontal="center" vertical="center"/>
      <protection locked="0"/>
    </xf>
    <xf numFmtId="49" fontId="16" fillId="24" borderId="0" xfId="3" applyNumberFormat="1" applyFont="1" applyFill="1" applyBorder="1" applyAlignment="1" applyProtection="1">
      <alignment horizontal="center" vertical="center"/>
      <protection locked="0"/>
    </xf>
    <xf numFmtId="0" fontId="55" fillId="22" borderId="17" xfId="5" applyFont="1" applyFill="1" applyBorder="1" applyAlignment="1">
      <alignment horizontal="center" wrapText="1" shrinkToFit="1"/>
    </xf>
    <xf numFmtId="0" fontId="60" fillId="22" borderId="46" xfId="5" applyFont="1" applyFill="1" applyBorder="1" applyAlignment="1">
      <alignment horizontal="center" vertical="center" wrapText="1" shrinkToFit="1"/>
    </xf>
    <xf numFmtId="0" fontId="53" fillId="22" borderId="63" xfId="5" applyFont="1" applyFill="1" applyBorder="1" applyAlignment="1">
      <alignment horizontal="center" vertical="center" wrapText="1" shrinkToFit="1"/>
    </xf>
    <xf numFmtId="0" fontId="59" fillId="23" borderId="11" xfId="3" applyFont="1" applyFill="1" applyBorder="1" applyAlignment="1">
      <alignment horizontal="center" vertical="center" wrapText="1" shrinkToFit="1"/>
    </xf>
    <xf numFmtId="0" fontId="55" fillId="22" borderId="11" xfId="2" quotePrefix="1" applyNumberFormat="1" applyFont="1" applyFill="1" applyBorder="1" applyAlignment="1">
      <alignment horizontal="center" vertical="center"/>
    </xf>
    <xf numFmtId="0" fontId="55" fillId="22" borderId="11" xfId="2" applyNumberFormat="1" applyFont="1" applyFill="1" applyBorder="1" applyAlignment="1">
      <alignment horizontal="center" vertical="center"/>
    </xf>
    <xf numFmtId="0" fontId="77" fillId="0" borderId="0" xfId="0" applyFont="1" applyAlignment="1" applyProtection="1">
      <alignment horizontal="left" vertical="center"/>
    </xf>
    <xf numFmtId="0" fontId="77" fillId="0" borderId="0" xfId="0" applyFont="1" applyAlignment="1" applyProtection="1">
      <alignment horizontal="left" vertical="center" wrapText="1"/>
    </xf>
    <xf numFmtId="0" fontId="21" fillId="44" borderId="77" xfId="2" applyFont="1" applyFill="1" applyBorder="1" applyAlignment="1" applyProtection="1">
      <alignment horizontal="center" vertical="center" wrapText="1"/>
    </xf>
    <xf numFmtId="0" fontId="21" fillId="44" borderId="78" xfId="2" applyFont="1" applyFill="1" applyBorder="1" applyAlignment="1" applyProtection="1">
      <alignment horizontal="center" vertical="center" wrapText="1"/>
    </xf>
    <xf numFmtId="0" fontId="21" fillId="44" borderId="76" xfId="2" applyFont="1" applyFill="1" applyBorder="1" applyAlignment="1" applyProtection="1">
      <alignment horizontal="center" vertical="center" wrapText="1"/>
    </xf>
    <xf numFmtId="0" fontId="26" fillId="0" borderId="46" xfId="2" applyFont="1" applyBorder="1" applyAlignment="1" applyProtection="1">
      <alignment horizontal="left" vertical="center" wrapText="1"/>
    </xf>
    <xf numFmtId="0" fontId="6" fillId="42" borderId="10" xfId="2" applyFont="1" applyFill="1" applyBorder="1" applyAlignment="1" applyProtection="1">
      <alignment horizontal="left" vertical="center" wrapText="1"/>
    </xf>
    <xf numFmtId="0" fontId="0" fillId="42" borderId="21" xfId="0" applyFill="1" applyBorder="1" applyAlignment="1" applyProtection="1">
      <alignment horizontal="left" vertical="center" wrapText="1"/>
    </xf>
    <xf numFmtId="0" fontId="26" fillId="0" borderId="10" xfId="2" applyFont="1" applyBorder="1" applyAlignment="1" applyProtection="1">
      <alignment horizontal="left" vertical="center"/>
    </xf>
    <xf numFmtId="0" fontId="26" fillId="0" borderId="21" xfId="2" applyFont="1" applyBorder="1" applyAlignment="1" applyProtection="1">
      <alignment horizontal="left" vertical="center"/>
    </xf>
    <xf numFmtId="0" fontId="6" fillId="12" borderId="10" xfId="2" applyFont="1" applyFill="1" applyBorder="1" applyAlignment="1" applyProtection="1">
      <alignment horizontal="left" vertical="center"/>
    </xf>
    <xf numFmtId="0" fontId="6" fillId="12" borderId="21" xfId="2" applyFont="1" applyFill="1" applyBorder="1" applyAlignment="1" applyProtection="1">
      <alignment horizontal="left" vertical="center"/>
    </xf>
    <xf numFmtId="0" fontId="6" fillId="41" borderId="10" xfId="2" applyFont="1" applyFill="1" applyBorder="1" applyAlignment="1" applyProtection="1">
      <alignment horizontal="left" vertical="center"/>
    </xf>
    <xf numFmtId="0" fontId="6" fillId="41" borderId="21" xfId="2" applyFont="1" applyFill="1" applyBorder="1" applyAlignment="1" applyProtection="1">
      <alignment horizontal="left" vertical="center"/>
    </xf>
    <xf numFmtId="0" fontId="24" fillId="0" borderId="0" xfId="2" applyFont="1" applyAlignment="1" applyProtection="1">
      <alignment horizontal="left" vertical="top" wrapText="1"/>
    </xf>
    <xf numFmtId="0" fontId="28" fillId="44" borderId="84" xfId="1" applyNumberFormat="1" applyFont="1" applyFill="1" applyBorder="1" applyAlignment="1" applyProtection="1">
      <alignment horizontal="center" vertical="center" wrapText="1"/>
    </xf>
    <xf numFmtId="0" fontId="28" fillId="44" borderId="20" xfId="1" applyNumberFormat="1" applyFont="1" applyFill="1" applyBorder="1" applyAlignment="1" applyProtection="1">
      <alignment horizontal="center" vertical="center" wrapText="1"/>
    </xf>
    <xf numFmtId="0" fontId="28" fillId="44" borderId="0" xfId="1" applyNumberFormat="1" applyFont="1" applyFill="1" applyBorder="1" applyAlignment="1" applyProtection="1">
      <alignment horizontal="center" vertical="center" wrapText="1"/>
    </xf>
    <xf numFmtId="0" fontId="21" fillId="44" borderId="71" xfId="2" applyFont="1" applyFill="1" applyBorder="1" applyAlignment="1" applyProtection="1">
      <alignment horizontal="center" vertical="center" wrapText="1"/>
    </xf>
    <xf numFmtId="0" fontId="21" fillId="44" borderId="53" xfId="2" applyFont="1" applyFill="1" applyBorder="1" applyAlignment="1" applyProtection="1">
      <alignment horizontal="center" vertical="center" wrapText="1"/>
    </xf>
    <xf numFmtId="0" fontId="47" fillId="0" borderId="72" xfId="0" applyFont="1" applyBorder="1" applyAlignment="1">
      <alignment horizontal="center" vertical="center" wrapText="1"/>
    </xf>
    <xf numFmtId="0" fontId="47" fillId="0" borderId="66" xfId="0" applyFont="1" applyBorder="1" applyAlignment="1">
      <alignment horizontal="center" vertical="center" wrapText="1"/>
    </xf>
    <xf numFmtId="0" fontId="47" fillId="0" borderId="67" xfId="0" applyFont="1" applyBorder="1" applyAlignment="1">
      <alignment horizontal="center" vertical="center" wrapText="1"/>
    </xf>
    <xf numFmtId="0" fontId="26" fillId="0" borderId="0" xfId="2" applyFont="1" applyAlignment="1" applyProtection="1">
      <alignment horizontal="left" vertical="center" wrapText="1"/>
    </xf>
    <xf numFmtId="0" fontId="9" fillId="11" borderId="7" xfId="2" applyFont="1" applyFill="1" applyBorder="1" applyAlignment="1" applyProtection="1">
      <alignment horizontal="center" vertical="center" wrapText="1"/>
    </xf>
    <xf numFmtId="0" fontId="9" fillId="11" borderId="8" xfId="2" applyFont="1" applyFill="1" applyBorder="1" applyAlignment="1" applyProtection="1">
      <alignment horizontal="center" vertical="center" wrapText="1"/>
    </xf>
    <xf numFmtId="0" fontId="21" fillId="44" borderId="27" xfId="2" applyFont="1" applyFill="1" applyBorder="1" applyAlignment="1" applyProtection="1">
      <alignment horizontal="center" vertical="center" wrapText="1"/>
    </xf>
    <xf numFmtId="0" fontId="77" fillId="0" borderId="46" xfId="2" applyFont="1" applyBorder="1" applyAlignment="1">
      <alignment horizontal="left" vertical="center" wrapText="1"/>
    </xf>
    <xf numFmtId="0" fontId="77" fillId="0" borderId="0" xfId="2" applyFont="1" applyBorder="1" applyAlignment="1">
      <alignment horizontal="left" vertical="center" wrapText="1"/>
    </xf>
    <xf numFmtId="0" fontId="29" fillId="44" borderId="30" xfId="1" applyNumberFormat="1" applyFont="1" applyFill="1" applyBorder="1" applyAlignment="1" applyProtection="1">
      <alignment horizontal="center" vertical="center" textRotation="90" wrapText="1"/>
    </xf>
    <xf numFmtId="0" fontId="29" fillId="44" borderId="75" xfId="1" applyNumberFormat="1" applyFont="1" applyFill="1" applyBorder="1" applyAlignment="1" applyProtection="1">
      <alignment horizontal="center" vertical="center" textRotation="90" wrapText="1"/>
    </xf>
    <xf numFmtId="0" fontId="26" fillId="0" borderId="0" xfId="2" applyFont="1" applyBorder="1" applyAlignment="1" applyProtection="1">
      <alignment horizontal="left" vertical="center" wrapText="1"/>
    </xf>
    <xf numFmtId="0" fontId="0" fillId="42" borderId="21" xfId="0" applyFill="1" applyBorder="1" applyAlignment="1">
      <alignment horizontal="left" vertical="center" wrapText="1"/>
    </xf>
    <xf numFmtId="0" fontId="6" fillId="12" borderId="10" xfId="2" applyFont="1" applyFill="1" applyBorder="1" applyAlignment="1">
      <alignment horizontal="left" vertical="center"/>
    </xf>
    <xf numFmtId="0" fontId="6" fillId="12" borderId="21" xfId="2" applyFont="1" applyFill="1" applyBorder="1" applyAlignment="1">
      <alignment horizontal="left"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9" fillId="3" borderId="8" xfId="2" applyFont="1" applyFill="1" applyBorder="1" applyAlignment="1" applyProtection="1">
      <alignment horizontal="center" wrapText="1"/>
    </xf>
    <xf numFmtId="0" fontId="9" fillId="3" borderId="9" xfId="2" applyFont="1" applyFill="1" applyBorder="1" applyAlignment="1" applyProtection="1">
      <alignment horizontal="center" wrapText="1"/>
    </xf>
    <xf numFmtId="0" fontId="28" fillId="44" borderId="74" xfId="1" applyNumberFormat="1" applyFont="1" applyFill="1" applyBorder="1" applyAlignment="1" applyProtection="1">
      <alignment horizontal="center" vertical="center" wrapText="1"/>
    </xf>
    <xf numFmtId="0" fontId="28" fillId="44" borderId="18" xfId="1" applyNumberFormat="1" applyFont="1" applyFill="1" applyBorder="1" applyAlignment="1" applyProtection="1">
      <alignment horizontal="center" vertical="center" wrapText="1"/>
    </xf>
    <xf numFmtId="0" fontId="75" fillId="43" borderId="7" xfId="2" applyFont="1" applyFill="1" applyBorder="1" applyAlignment="1" applyProtection="1">
      <alignment horizontal="center" vertical="center" wrapText="1"/>
    </xf>
    <xf numFmtId="0" fontId="75" fillId="43" borderId="8" xfId="2" applyFont="1" applyFill="1" applyBorder="1" applyAlignment="1" applyProtection="1">
      <alignment horizontal="center" vertical="center" wrapText="1"/>
    </xf>
    <xf numFmtId="0" fontId="22" fillId="3" borderId="32" xfId="0" applyFont="1" applyFill="1" applyBorder="1" applyAlignment="1" applyProtection="1">
      <alignment horizontal="center" vertical="center" wrapText="1"/>
    </xf>
    <xf numFmtId="0" fontId="22" fillId="3" borderId="48" xfId="0" applyFont="1" applyFill="1" applyBorder="1" applyAlignment="1" applyProtection="1">
      <alignment horizontal="center" vertical="center" wrapText="1"/>
    </xf>
    <xf numFmtId="0" fontId="22" fillId="3" borderId="29" xfId="0" applyFont="1" applyFill="1" applyBorder="1" applyAlignment="1" applyProtection="1">
      <alignment horizontal="center" vertical="center" wrapText="1"/>
    </xf>
    <xf numFmtId="0" fontId="22" fillId="3" borderId="49" xfId="0" applyFont="1" applyFill="1" applyBorder="1" applyAlignment="1" applyProtection="1">
      <alignment horizontal="center" vertical="center" wrapText="1"/>
    </xf>
    <xf numFmtId="0" fontId="22" fillId="3" borderId="33" xfId="0" applyFont="1" applyFill="1" applyBorder="1" applyAlignment="1" applyProtection="1">
      <alignment horizontal="center" vertical="center" wrapText="1"/>
    </xf>
    <xf numFmtId="0" fontId="26" fillId="0" borderId="10" xfId="2" applyFont="1" applyBorder="1" applyAlignment="1">
      <alignment horizontal="left" vertical="center"/>
    </xf>
    <xf numFmtId="0" fontId="26" fillId="0" borderId="21" xfId="2" applyFont="1" applyBorder="1" applyAlignment="1">
      <alignment horizontal="left" vertical="center"/>
    </xf>
    <xf numFmtId="0" fontId="28" fillId="3" borderId="52" xfId="1" applyNumberFormat="1" applyFont="1" applyFill="1" applyBorder="1" applyAlignment="1" applyProtection="1">
      <alignment horizontal="center" vertical="center" wrapText="1"/>
    </xf>
    <xf numFmtId="0" fontId="28" fillId="3" borderId="53" xfId="1" applyNumberFormat="1" applyFont="1" applyFill="1" applyBorder="1" applyAlignment="1" applyProtection="1">
      <alignment horizontal="center" vertical="center" wrapText="1"/>
    </xf>
    <xf numFmtId="0" fontId="9" fillId="23" borderId="7" xfId="11" applyFont="1" applyFill="1" applyBorder="1" applyAlignment="1" applyProtection="1">
      <alignment horizontal="center" vertical="center" wrapText="1"/>
    </xf>
    <xf numFmtId="0" fontId="9" fillId="23" borderId="8" xfId="11" applyFont="1" applyFill="1" applyBorder="1" applyAlignment="1" applyProtection="1">
      <alignment horizontal="center" vertical="center" wrapText="1"/>
    </xf>
    <xf numFmtId="0" fontId="88" fillId="23" borderId="72" xfId="11" applyFont="1" applyFill="1" applyBorder="1" applyAlignment="1" applyProtection="1">
      <alignment horizontal="left" vertical="center" wrapText="1"/>
    </xf>
    <xf numFmtId="0" fontId="88" fillId="23" borderId="66" xfId="11" applyFont="1" applyFill="1" applyBorder="1" applyAlignment="1" applyProtection="1">
      <alignment horizontal="left" vertical="center" wrapText="1"/>
    </xf>
    <xf numFmtId="0" fontId="6" fillId="54" borderId="26" xfId="11" applyFont="1" applyFill="1" applyBorder="1" applyAlignment="1" applyProtection="1">
      <alignment horizontal="left" vertical="center" wrapText="1"/>
    </xf>
    <xf numFmtId="0" fontId="6" fillId="15" borderId="26" xfId="11" applyFont="1" applyFill="1" applyBorder="1" applyAlignment="1" applyProtection="1">
      <alignment horizontal="left" vertical="center" wrapText="1"/>
    </xf>
    <xf numFmtId="0" fontId="30" fillId="23" borderId="98" xfId="11" applyFont="1" applyFill="1" applyBorder="1" applyAlignment="1" applyProtection="1">
      <alignment horizontal="left" vertical="center" wrapText="1"/>
    </xf>
    <xf numFmtId="0" fontId="30" fillId="23" borderId="63" xfId="11" applyFont="1" applyFill="1" applyBorder="1" applyAlignment="1" applyProtection="1">
      <alignment horizontal="left" vertical="center" wrapText="1"/>
    </xf>
    <xf numFmtId="0" fontId="30" fillId="23" borderId="99" xfId="11" applyFont="1" applyFill="1" applyBorder="1" applyAlignment="1" applyProtection="1">
      <alignment horizontal="left" vertical="center" wrapText="1"/>
    </xf>
    <xf numFmtId="0" fontId="30" fillId="0" borderId="0" xfId="11" applyFont="1" applyAlignment="1" applyProtection="1">
      <alignment horizontal="left" vertical="top" wrapText="1"/>
    </xf>
    <xf numFmtId="0" fontId="68" fillId="52" borderId="0" xfId="5" applyFont="1" applyFill="1" applyAlignment="1">
      <alignment horizontal="center"/>
    </xf>
    <xf numFmtId="0" fontId="6" fillId="55" borderId="26" xfId="11" applyFont="1" applyFill="1" applyBorder="1" applyAlignment="1" applyProtection="1">
      <alignment horizontal="left" vertical="center"/>
    </xf>
    <xf numFmtId="0" fontId="30" fillId="23" borderId="89" xfId="11" applyFont="1" applyFill="1" applyBorder="1" applyAlignment="1" applyProtection="1">
      <alignment horizontal="center" vertical="center" wrapText="1"/>
    </xf>
    <xf numFmtId="0" fontId="30" fillId="23" borderId="90" xfId="11" applyFont="1" applyFill="1" applyBorder="1" applyAlignment="1" applyProtection="1">
      <alignment horizontal="center" vertical="center" wrapText="1"/>
    </xf>
    <xf numFmtId="0" fontId="30" fillId="23" borderId="91" xfId="11" applyFont="1" applyFill="1" applyBorder="1" applyAlignment="1" applyProtection="1">
      <alignment horizontal="center" vertical="center" wrapText="1"/>
    </xf>
    <xf numFmtId="0" fontId="6" fillId="6" borderId="26" xfId="11" applyFont="1" applyFill="1" applyBorder="1" applyAlignment="1" applyProtection="1">
      <alignment horizontal="left" vertical="center" wrapText="1"/>
    </xf>
    <xf numFmtId="0" fontId="66" fillId="0" borderId="10" xfId="5" applyFont="1" applyFill="1" applyBorder="1" applyAlignment="1">
      <alignment horizontal="left" vertical="top"/>
    </xf>
    <xf numFmtId="0" fontId="66" fillId="0" borderId="11" xfId="5" applyFont="1" applyFill="1" applyBorder="1" applyAlignment="1">
      <alignment horizontal="left" vertical="top"/>
    </xf>
    <xf numFmtId="0" fontId="66" fillId="0" borderId="21" xfId="5" applyFont="1" applyFill="1" applyBorder="1" applyAlignment="1">
      <alignment horizontal="left" vertical="top"/>
    </xf>
    <xf numFmtId="0" fontId="81" fillId="49" borderId="10" xfId="5" applyFont="1" applyFill="1" applyBorder="1" applyAlignment="1" applyProtection="1">
      <alignment horizontal="center" vertical="center" wrapText="1"/>
      <protection locked="0"/>
    </xf>
    <xf numFmtId="0" fontId="81" fillId="49" borderId="11" xfId="5" applyFont="1" applyFill="1" applyBorder="1" applyAlignment="1" applyProtection="1">
      <alignment horizontal="center" vertical="center" wrapText="1"/>
      <protection locked="0"/>
    </xf>
    <xf numFmtId="0" fontId="81" fillId="49" borderId="21" xfId="5" applyFont="1" applyFill="1" applyBorder="1" applyAlignment="1" applyProtection="1">
      <alignment horizontal="center" vertical="center" wrapText="1"/>
      <protection locked="0"/>
    </xf>
    <xf numFmtId="0" fontId="11" fillId="0" borderId="10" xfId="5" applyFont="1" applyBorder="1" applyAlignment="1" applyProtection="1">
      <alignment horizontal="center" vertical="center"/>
      <protection locked="0"/>
    </xf>
    <xf numFmtId="0" fontId="11" fillId="0" borderId="11" xfId="5" applyFont="1" applyBorder="1" applyAlignment="1" applyProtection="1">
      <alignment horizontal="center" vertical="center"/>
      <protection locked="0"/>
    </xf>
    <xf numFmtId="0" fontId="11" fillId="0" borderId="21" xfId="5" applyFont="1" applyBorder="1" applyAlignment="1" applyProtection="1">
      <alignment horizontal="center" vertical="center"/>
      <protection locked="0"/>
    </xf>
    <xf numFmtId="0" fontId="10" fillId="0" borderId="11" xfId="5" applyBorder="1" applyAlignment="1" applyProtection="1">
      <alignment horizontal="center" vertical="center" wrapText="1"/>
      <protection locked="0"/>
    </xf>
    <xf numFmtId="0" fontId="10" fillId="0" borderId="21" xfId="5" applyBorder="1" applyAlignment="1" applyProtection="1">
      <alignment horizontal="center" vertical="center" wrapText="1"/>
      <protection locked="0"/>
    </xf>
    <xf numFmtId="0" fontId="81" fillId="0" borderId="10" xfId="5" applyFont="1" applyFill="1" applyBorder="1" applyAlignment="1" applyProtection="1">
      <alignment horizontal="center" vertical="center" wrapText="1"/>
      <protection locked="0"/>
    </xf>
    <xf numFmtId="0" fontId="81" fillId="0" borderId="11" xfId="5" applyFont="1" applyFill="1" applyBorder="1" applyAlignment="1" applyProtection="1">
      <alignment horizontal="center" vertical="center" wrapText="1"/>
      <protection locked="0"/>
    </xf>
    <xf numFmtId="0" fontId="81" fillId="0" borderId="21" xfId="5" applyFont="1" applyFill="1" applyBorder="1" applyAlignment="1" applyProtection="1">
      <alignment horizontal="center" vertical="center" wrapText="1"/>
      <protection locked="0"/>
    </xf>
    <xf numFmtId="0" fontId="82" fillId="6" borderId="10" xfId="5" applyFont="1" applyFill="1" applyBorder="1" applyAlignment="1" applyProtection="1">
      <alignment horizontal="left" vertical="center" wrapText="1"/>
      <protection locked="0"/>
    </xf>
    <xf numFmtId="0" fontId="82" fillId="6" borderId="11" xfId="5" applyFont="1" applyFill="1" applyBorder="1" applyAlignment="1" applyProtection="1">
      <alignment horizontal="left" vertical="center" wrapText="1"/>
      <protection locked="0"/>
    </xf>
    <xf numFmtId="0" fontId="80" fillId="0" borderId="10" xfId="5" applyFont="1" applyBorder="1" applyAlignment="1" applyProtection="1">
      <alignment vertical="center"/>
      <protection locked="0"/>
    </xf>
    <xf numFmtId="0" fontId="80" fillId="0" borderId="11" xfId="5" applyFont="1" applyBorder="1" applyAlignment="1" applyProtection="1">
      <alignment vertical="center"/>
      <protection locked="0"/>
    </xf>
    <xf numFmtId="0" fontId="80" fillId="0" borderId="21" xfId="5" applyFont="1" applyBorder="1" applyAlignment="1" applyProtection="1">
      <alignment vertical="center"/>
      <protection locked="0"/>
    </xf>
    <xf numFmtId="0" fontId="11" fillId="0" borderId="46" xfId="5" applyFont="1" applyBorder="1" applyAlignment="1" applyProtection="1">
      <alignment horizontal="center"/>
      <protection locked="0"/>
    </xf>
    <xf numFmtId="0" fontId="70" fillId="0" borderId="10" xfId="5" applyFont="1" applyBorder="1" applyAlignment="1" applyProtection="1">
      <alignment horizontal="center" vertical="center"/>
      <protection locked="0"/>
    </xf>
    <xf numFmtId="0" fontId="70" fillId="0" borderId="11" xfId="5" applyFont="1" applyBorder="1" applyAlignment="1" applyProtection="1">
      <alignment horizontal="center" vertical="center"/>
      <protection locked="0"/>
    </xf>
    <xf numFmtId="0" fontId="70" fillId="0" borderId="21" xfId="5" applyFont="1" applyBorder="1" applyAlignment="1" applyProtection="1">
      <alignment horizontal="center" vertical="center"/>
      <protection locked="0"/>
    </xf>
    <xf numFmtId="0" fontId="82" fillId="6" borderId="21" xfId="5" applyFont="1" applyFill="1" applyBorder="1" applyAlignment="1" applyProtection="1">
      <alignment horizontal="left" vertical="center" wrapText="1"/>
      <protection locked="0"/>
    </xf>
    <xf numFmtId="0" fontId="83" fillId="50" borderId="10" xfId="5" applyFont="1" applyFill="1" applyBorder="1" applyAlignment="1" applyProtection="1">
      <alignment horizontal="left" vertical="top" wrapText="1"/>
      <protection locked="0"/>
    </xf>
    <xf numFmtId="0" fontId="83" fillId="50" borderId="11" xfId="5" applyFont="1" applyFill="1" applyBorder="1" applyAlignment="1" applyProtection="1">
      <alignment horizontal="left" vertical="top" wrapText="1"/>
      <protection locked="0"/>
    </xf>
    <xf numFmtId="0" fontId="81" fillId="49" borderId="10" xfId="5" applyFont="1" applyFill="1" applyBorder="1" applyAlignment="1" applyProtection="1">
      <alignment horizontal="left" vertical="center" wrapText="1"/>
      <protection locked="0"/>
    </xf>
    <xf numFmtId="0" fontId="81" fillId="49" borderId="11" xfId="5" applyFont="1" applyFill="1" applyBorder="1" applyAlignment="1" applyProtection="1">
      <alignment horizontal="left" vertical="center" wrapText="1"/>
      <protection locked="0"/>
    </xf>
    <xf numFmtId="0" fontId="81" fillId="49" borderId="21" xfId="5" applyFont="1" applyFill="1" applyBorder="1" applyAlignment="1" applyProtection="1">
      <alignment horizontal="left" vertical="center" wrapText="1"/>
      <protection locked="0"/>
    </xf>
    <xf numFmtId="0" fontId="81" fillId="49" borderId="26" xfId="5" applyFont="1" applyFill="1" applyBorder="1" applyAlignment="1" applyProtection="1">
      <alignment horizontal="left" vertical="center" wrapText="1"/>
      <protection locked="0"/>
    </xf>
    <xf numFmtId="0" fontId="10" fillId="0" borderId="11" xfId="5" applyBorder="1" applyAlignment="1" applyProtection="1">
      <alignment horizontal="center" vertical="center"/>
      <protection locked="0"/>
    </xf>
    <xf numFmtId="0" fontId="10" fillId="0" borderId="21" xfId="5" applyBorder="1" applyAlignment="1" applyProtection="1">
      <alignment horizontal="center" vertical="center"/>
      <protection locked="0"/>
    </xf>
    <xf numFmtId="0" fontId="83" fillId="50" borderId="10" xfId="5" applyFont="1" applyFill="1" applyBorder="1" applyAlignment="1">
      <alignment horizontal="left" vertical="top" wrapText="1"/>
    </xf>
    <xf numFmtId="0" fontId="83" fillId="50" borderId="11" xfId="5" applyFont="1" applyFill="1" applyBorder="1" applyAlignment="1">
      <alignment horizontal="left" vertical="top" wrapText="1"/>
    </xf>
    <xf numFmtId="0" fontId="81" fillId="49" borderId="26" xfId="5" applyFont="1" applyFill="1" applyBorder="1" applyAlignment="1">
      <alignment horizontal="left" vertical="center" wrapText="1"/>
    </xf>
    <xf numFmtId="0" fontId="11" fillId="0" borderId="0" xfId="5" applyFont="1" applyAlignment="1">
      <alignment horizontal="center" vertical="center"/>
    </xf>
    <xf numFmtId="0" fontId="11" fillId="0" borderId="10" xfId="5" applyFont="1" applyBorder="1" applyAlignment="1" applyProtection="1">
      <alignment horizontal="left" vertical="center"/>
      <protection locked="0"/>
    </xf>
    <xf numFmtId="0" fontId="11" fillId="0" borderId="11" xfId="5" applyFont="1" applyBorder="1" applyAlignment="1" applyProtection="1">
      <alignment horizontal="left" vertical="center"/>
      <protection locked="0"/>
    </xf>
    <xf numFmtId="0" fontId="11" fillId="0" borderId="21" xfId="5" applyFont="1" applyBorder="1" applyAlignment="1" applyProtection="1">
      <alignment horizontal="left" vertical="center"/>
      <protection locked="0"/>
    </xf>
    <xf numFmtId="0" fontId="81" fillId="49" borderId="10" xfId="5" applyFont="1" applyFill="1" applyBorder="1" applyAlignment="1">
      <alignment horizontal="center" vertical="center" wrapText="1"/>
    </xf>
    <xf numFmtId="0" fontId="81" fillId="49" borderId="11" xfId="5" applyFont="1" applyFill="1" applyBorder="1" applyAlignment="1">
      <alignment horizontal="center" vertical="center" wrapText="1"/>
    </xf>
    <xf numFmtId="0" fontId="81" fillId="49" borderId="21" xfId="5" applyFont="1" applyFill="1" applyBorder="1" applyAlignment="1">
      <alignment horizontal="center" vertical="center" wrapText="1"/>
    </xf>
    <xf numFmtId="0" fontId="11" fillId="0" borderId="10" xfId="5" applyFont="1" applyBorder="1" applyAlignment="1" applyProtection="1">
      <alignment horizontal="center" vertical="center" wrapText="1"/>
      <protection locked="0"/>
    </xf>
    <xf numFmtId="0" fontId="11" fillId="0" borderId="21" xfId="5" applyFont="1" applyBorder="1" applyAlignment="1" applyProtection="1">
      <alignment horizontal="center" vertical="center" wrapText="1"/>
      <protection locked="0"/>
    </xf>
    <xf numFmtId="0" fontId="11" fillId="0" borderId="11" xfId="5" applyFont="1" applyBorder="1" applyAlignment="1">
      <alignment horizontal="center" vertical="center"/>
    </xf>
    <xf numFmtId="0" fontId="81" fillId="6" borderId="11" xfId="5" applyFont="1" applyFill="1" applyBorder="1" applyAlignment="1" applyProtection="1">
      <alignment horizontal="left" vertical="center" wrapText="1"/>
      <protection locked="0"/>
    </xf>
    <xf numFmtId="0" fontId="81" fillId="6" borderId="21" xfId="5" applyFont="1" applyFill="1" applyBorder="1" applyAlignment="1" applyProtection="1">
      <alignment horizontal="left" vertical="center" wrapText="1"/>
      <protection locked="0"/>
    </xf>
    <xf numFmtId="0" fontId="86" fillId="50" borderId="0" xfId="5" applyFont="1" applyFill="1" applyBorder="1" applyAlignment="1">
      <alignment horizontal="center" vertical="center" wrapText="1"/>
    </xf>
    <xf numFmtId="0" fontId="81" fillId="49" borderId="10" xfId="5" applyFont="1" applyFill="1" applyBorder="1" applyAlignment="1">
      <alignment horizontal="left" vertical="center" wrapText="1"/>
    </xf>
    <xf numFmtId="0" fontId="81" fillId="49" borderId="11" xfId="5" applyFont="1" applyFill="1" applyBorder="1" applyAlignment="1">
      <alignment horizontal="left" vertical="center" wrapText="1"/>
    </xf>
    <xf numFmtId="0" fontId="11" fillId="0" borderId="46" xfId="5" applyFont="1" applyBorder="1" applyAlignment="1">
      <alignment horizontal="center"/>
    </xf>
    <xf numFmtId="0" fontId="13" fillId="6" borderId="26" xfId="6" applyFill="1" applyBorder="1" applyAlignment="1" applyProtection="1">
      <alignment horizontal="left" vertical="top" wrapText="1"/>
    </xf>
    <xf numFmtId="0" fontId="13" fillId="0" borderId="26" xfId="6" applyBorder="1" applyAlignment="1" applyProtection="1">
      <alignment vertical="top" wrapText="1"/>
    </xf>
    <xf numFmtId="0" fontId="13" fillId="0" borderId="26" xfId="6" applyBorder="1" applyAlignment="1" applyProtection="1"/>
    <xf numFmtId="0" fontId="83" fillId="50" borderId="26" xfId="5" applyFont="1" applyFill="1" applyBorder="1" applyAlignment="1">
      <alignment horizontal="left" vertical="top" wrapText="1"/>
    </xf>
    <xf numFmtId="0" fontId="10" fillId="0" borderId="26" xfId="5" applyBorder="1" applyAlignment="1">
      <alignment vertical="top" wrapText="1"/>
    </xf>
    <xf numFmtId="17" fontId="11" fillId="0" borderId="10" xfId="5" applyNumberFormat="1" applyFont="1" applyBorder="1" applyAlignment="1" applyProtection="1">
      <alignment horizontal="left" vertical="center"/>
      <protection locked="0"/>
    </xf>
    <xf numFmtId="0" fontId="10" fillId="0" borderId="11" xfId="5" applyBorder="1" applyAlignment="1">
      <alignment horizontal="center" vertical="center" wrapText="1"/>
    </xf>
    <xf numFmtId="0" fontId="10" fillId="0" borderId="21" xfId="5" applyBorder="1" applyAlignment="1">
      <alignment horizontal="center" vertical="center" wrapText="1"/>
    </xf>
    <xf numFmtId="0" fontId="80" fillId="0" borderId="10" xfId="5" applyFont="1" applyBorder="1" applyAlignment="1">
      <alignment vertical="center"/>
    </xf>
    <xf numFmtId="0" fontId="80" fillId="0" borderId="11" xfId="5" applyFont="1" applyBorder="1" applyAlignment="1">
      <alignment vertical="center"/>
    </xf>
    <xf numFmtId="0" fontId="80" fillId="0" borderId="21" xfId="5" applyFont="1" applyBorder="1" applyAlignment="1">
      <alignment vertical="center"/>
    </xf>
    <xf numFmtId="0" fontId="80" fillId="0" borderId="10" xfId="5" applyFont="1" applyBorder="1" applyAlignment="1" applyProtection="1">
      <alignment horizontal="center" vertical="center" wrapText="1"/>
      <protection locked="0"/>
    </xf>
    <xf numFmtId="0" fontId="80" fillId="0" borderId="11" xfId="5" applyFont="1" applyBorder="1" applyAlignment="1" applyProtection="1">
      <alignment horizontal="center" vertical="center" wrapText="1"/>
      <protection locked="0"/>
    </xf>
    <xf numFmtId="0" fontId="80" fillId="0" borderId="21" xfId="5" applyFont="1" applyBorder="1" applyAlignment="1" applyProtection="1">
      <alignment horizontal="center" vertical="center" wrapText="1"/>
      <protection locked="0"/>
    </xf>
    <xf numFmtId="0" fontId="28" fillId="59" borderId="16" xfId="5" applyFont="1" applyFill="1" applyBorder="1" applyAlignment="1" applyProtection="1">
      <alignment horizontal="center" vertical="center" wrapText="1"/>
    </xf>
    <xf numFmtId="0" fontId="28" fillId="59" borderId="17" xfId="5" applyFont="1" applyFill="1" applyBorder="1" applyAlignment="1" applyProtection="1">
      <alignment horizontal="center" vertical="center" wrapText="1"/>
    </xf>
    <xf numFmtId="0" fontId="28" fillId="59" borderId="18" xfId="5" applyFont="1" applyFill="1" applyBorder="1" applyAlignment="1" applyProtection="1">
      <alignment horizontal="center" vertical="center" wrapText="1"/>
    </xf>
    <xf numFmtId="0" fontId="80" fillId="41" borderId="46" xfId="5" applyFont="1" applyFill="1" applyBorder="1" applyAlignment="1" applyProtection="1">
      <alignment horizontal="left" vertical="center"/>
      <protection locked="0"/>
    </xf>
    <xf numFmtId="0" fontId="83" fillId="48" borderId="10" xfId="5" applyFont="1" applyFill="1" applyBorder="1" applyAlignment="1" applyProtection="1">
      <alignment horizontal="left" vertical="top" wrapText="1"/>
      <protection locked="0"/>
    </xf>
    <xf numFmtId="0" fontId="83" fillId="48" borderId="11" xfId="5" applyFont="1" applyFill="1" applyBorder="1" applyAlignment="1" applyProtection="1">
      <alignment horizontal="left" vertical="top" wrapText="1"/>
      <protection locked="0"/>
    </xf>
    <xf numFmtId="0" fontId="81" fillId="47" borderId="10" xfId="5" applyFont="1" applyFill="1" applyBorder="1" applyAlignment="1" applyProtection="1">
      <alignment horizontal="center" vertical="center" wrapText="1"/>
      <protection locked="0"/>
    </xf>
    <xf numFmtId="0" fontId="81" fillId="47" borderId="11" xfId="5" applyFont="1" applyFill="1" applyBorder="1" applyAlignment="1" applyProtection="1">
      <alignment horizontal="center" vertical="center" wrapText="1"/>
      <protection locked="0"/>
    </xf>
    <xf numFmtId="0" fontId="81" fillId="47" borderId="21" xfId="5" applyFont="1" applyFill="1" applyBorder="1" applyAlignment="1" applyProtection="1">
      <alignment horizontal="center" vertical="center" wrapText="1"/>
      <protection locked="0"/>
    </xf>
    <xf numFmtId="0" fontId="10" fillId="47" borderId="11" xfId="5" applyFill="1" applyBorder="1" applyAlignment="1" applyProtection="1">
      <alignment horizontal="center" vertical="center" wrapText="1"/>
      <protection locked="0"/>
    </xf>
    <xf numFmtId="0" fontId="10" fillId="47" borderId="21" xfId="5" applyFill="1" applyBorder="1" applyAlignment="1" applyProtection="1">
      <alignment horizontal="center" vertical="center" wrapText="1"/>
      <protection locked="0"/>
    </xf>
    <xf numFmtId="0" fontId="30" fillId="41" borderId="83" xfId="11" applyFont="1" applyFill="1" applyBorder="1" applyAlignment="1" applyProtection="1">
      <alignment horizontal="center" vertical="center" wrapText="1"/>
      <protection locked="0"/>
    </xf>
    <xf numFmtId="0" fontId="30" fillId="41" borderId="82" xfId="11" applyFont="1" applyFill="1" applyBorder="1" applyAlignment="1" applyProtection="1">
      <alignment horizontal="center" vertical="center" wrapText="1"/>
      <protection locked="0"/>
    </xf>
    <xf numFmtId="0" fontId="81" fillId="41" borderId="10" xfId="5" applyFont="1" applyFill="1" applyBorder="1" applyAlignment="1" applyProtection="1">
      <alignment horizontal="center" vertical="center" wrapText="1"/>
      <protection locked="0"/>
    </xf>
    <xf numFmtId="0" fontId="81" fillId="41" borderId="11" xfId="5" applyFont="1" applyFill="1" applyBorder="1" applyAlignment="1" applyProtection="1">
      <alignment horizontal="center" vertical="center" wrapText="1"/>
      <protection locked="0"/>
    </xf>
    <xf numFmtId="0" fontId="10" fillId="41" borderId="11" xfId="5" applyFill="1" applyBorder="1" applyAlignment="1" applyProtection="1">
      <alignment horizontal="center" vertical="center" wrapText="1"/>
      <protection locked="0"/>
    </xf>
    <xf numFmtId="0" fontId="10" fillId="41" borderId="21" xfId="5" applyFill="1" applyBorder="1" applyAlignment="1" applyProtection="1">
      <alignment horizontal="center" vertical="center" wrapText="1"/>
      <protection locked="0"/>
    </xf>
    <xf numFmtId="0" fontId="80" fillId="0" borderId="46" xfId="5" applyFont="1" applyBorder="1" applyAlignment="1" applyProtection="1">
      <alignment horizontal="left" vertical="center"/>
      <protection locked="0"/>
    </xf>
    <xf numFmtId="0" fontId="51" fillId="28" borderId="16" xfId="3" applyFont="1" applyFill="1" applyBorder="1" applyAlignment="1">
      <alignment horizontal="left"/>
    </xf>
    <xf numFmtId="0" fontId="51" fillId="28" borderId="18" xfId="3" applyFont="1" applyFill="1" applyBorder="1" applyAlignment="1">
      <alignment horizontal="left"/>
    </xf>
    <xf numFmtId="0" fontId="51" fillId="30" borderId="16" xfId="3" applyFont="1" applyFill="1" applyBorder="1" applyAlignment="1">
      <alignment horizontal="left"/>
    </xf>
    <xf numFmtId="0" fontId="51" fillId="30" borderId="18" xfId="3" applyFont="1" applyFill="1" applyBorder="1" applyAlignment="1">
      <alignment horizontal="left"/>
    </xf>
    <xf numFmtId="0" fontId="51" fillId="32" borderId="16" xfId="3" applyFont="1" applyFill="1" applyBorder="1" applyAlignment="1">
      <alignment horizontal="left"/>
    </xf>
    <xf numFmtId="0" fontId="51" fillId="32" borderId="18" xfId="3" applyFont="1" applyFill="1" applyBorder="1" applyAlignment="1">
      <alignment horizontal="left"/>
    </xf>
    <xf numFmtId="0" fontId="51" fillId="34" borderId="16" xfId="3" applyFont="1" applyFill="1" applyBorder="1" applyAlignment="1">
      <alignment horizontal="left" vertical="center" wrapText="1"/>
    </xf>
    <xf numFmtId="0" fontId="51" fillId="34" borderId="18" xfId="3" applyFont="1" applyFill="1" applyBorder="1" applyAlignment="1">
      <alignment horizontal="left" vertical="center" wrapText="1"/>
    </xf>
    <xf numFmtId="0" fontId="104" fillId="60" borderId="14" xfId="12" applyFont="1" applyFill="1" applyBorder="1" applyAlignment="1">
      <alignment horizontal="center" vertical="center"/>
    </xf>
    <xf numFmtId="0" fontId="104" fillId="61" borderId="14" xfId="12" applyFont="1" applyFill="1" applyBorder="1" applyAlignment="1">
      <alignment horizontal="center" vertical="center"/>
    </xf>
    <xf numFmtId="0" fontId="0" fillId="12" borderId="0" xfId="0" applyFill="1" applyAlignment="1">
      <alignment horizontal="center" vertical="top" wrapText="1"/>
    </xf>
    <xf numFmtId="0" fontId="102" fillId="8" borderId="0" xfId="0" applyFont="1" applyFill="1" applyAlignment="1">
      <alignment horizontal="center" vertical="center" wrapText="1"/>
    </xf>
  </cellXfs>
  <cellStyles count="13">
    <cellStyle name="Comma" xfId="1" builtinId="3"/>
    <cellStyle name="Hyperlink" xfId="6" builtinId="8"/>
    <cellStyle name="Hyperlink 2" xfId="4"/>
    <cellStyle name="Normal" xfId="0" builtinId="0"/>
    <cellStyle name="Normal 10 2" xfId="5"/>
    <cellStyle name="Normal 2" xfId="8"/>
    <cellStyle name="Normal 2 2 2" xfId="3"/>
    <cellStyle name="Normal 3 2" xfId="12"/>
    <cellStyle name="Normal 6" xfId="2"/>
    <cellStyle name="Normal 6 2" xfId="11"/>
    <cellStyle name="Normal 7" xfId="10"/>
    <cellStyle name="Normal 9" xfId="7"/>
    <cellStyle name="Normal 9 2" xfId="9"/>
  </cellStyles>
  <dxfs count="27">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colors>
    <mruColors>
      <color rgb="FFA6A6A6"/>
      <color rgb="FFFFC7CE"/>
      <color rgb="FF00FF00"/>
      <color rgb="FFFF99FF"/>
      <color rgb="FF7030A0"/>
      <color rgb="FFCCCCFF"/>
      <color rgb="FFE9E4CF"/>
      <color rgb="FFF1F3F2"/>
      <color rgb="FFDCFFFF"/>
      <color rgb="FFD7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4978400</xdr:colOff>
      <xdr:row>1</xdr:row>
      <xdr:rowOff>307978</xdr:rowOff>
    </xdr:from>
    <xdr:to>
      <xdr:col>2</xdr:col>
      <xdr:colOff>7435423</xdr:colOff>
      <xdr:row>1</xdr:row>
      <xdr:rowOff>654050</xdr:rowOff>
    </xdr:to>
    <xdr:pic>
      <xdr:nvPicPr>
        <xdr:cNvPr id="2" name="Picture 1"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2900" y="473078"/>
          <a:ext cx="2457023" cy="346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269876"/>
          <a:ext cx="1628775" cy="8019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3</xdr:row>
          <xdr:rowOff>85725</xdr:rowOff>
        </xdr:from>
        <xdr:to>
          <xdr:col>5</xdr:col>
          <xdr:colOff>1400175</xdr:colOff>
          <xdr:row>3</xdr:row>
          <xdr:rowOff>533400</xdr:rowOff>
        </xdr:to>
        <xdr:sp macro="" textlink="">
          <xdr:nvSpPr>
            <xdr:cNvPr id="19505" name="Button 49" hidden="1">
              <a:extLst>
                <a:ext uri="{63B3BB69-23CF-44E3-9099-C40C66FF867C}">
                  <a14:compatExt spid="_x0000_s195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1" i="0" u="none" strike="noStrike" baseline="0">
                  <a:solidFill>
                    <a:srgbClr val="000000"/>
                  </a:solidFill>
                  <a:latin typeface="Calibri"/>
                  <a:cs typeface="Calibri"/>
                </a:rPr>
                <a:t>PREFILL TABLE 2</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1</xdr:col>
      <xdr:colOff>103909</xdr:colOff>
      <xdr:row>0</xdr:row>
      <xdr:rowOff>43295</xdr:rowOff>
    </xdr:from>
    <xdr:ext cx="1402128" cy="678180"/>
    <xdr:pic>
      <xdr:nvPicPr>
        <xdr:cNvPr id="2" name="Picture 1" descr="C:\WINNT\Profiles\Administrator\Desktop\logo_ec_17_colors_300dpi.gif">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402128" cy="678180"/>
        </a:xfrm>
        <a:prstGeom prst="rect">
          <a:avLst/>
        </a:prstGeom>
        <a:noFill/>
        <a:ln>
          <a:noFill/>
        </a:ln>
      </xdr:spPr>
    </xdr:pic>
    <xdr:clientData/>
  </xdr:oneCellAnchor>
  <xdr:twoCellAnchor>
    <xdr:from>
      <xdr:col>9</xdr:col>
      <xdr:colOff>101600</xdr:colOff>
      <xdr:row>0</xdr:row>
      <xdr:rowOff>228600</xdr:rowOff>
    </xdr:from>
    <xdr:to>
      <xdr:col>10</xdr:col>
      <xdr:colOff>861100</xdr:colOff>
      <xdr:row>0</xdr:row>
      <xdr:rowOff>555241</xdr:rowOff>
    </xdr:to>
    <xdr:pic>
      <xdr:nvPicPr>
        <xdr:cNvPr id="3" name="Picture 2" descr="estat RGB">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2400" y="158750"/>
          <a:ext cx="1178600" cy="2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1313403</xdr:colOff>
      <xdr:row>2</xdr:row>
      <xdr:rowOff>317500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4" y="117440"/>
          <a:ext cx="1303879" cy="644560"/>
        </a:xfrm>
        <a:prstGeom prst="rect">
          <a:avLst/>
        </a:prstGeom>
      </xdr:spPr>
    </xdr:pic>
    <xdr:clientData/>
  </xdr:twoCellAnchor>
  <xdr:twoCellAnchor editAs="oneCell">
    <xdr:from>
      <xdr:col>4</xdr:col>
      <xdr:colOff>908051</xdr:colOff>
      <xdr:row>1</xdr:row>
      <xdr:rowOff>108156</xdr:rowOff>
    </xdr:from>
    <xdr:to>
      <xdr:col>4</xdr:col>
      <xdr:colOff>3187701</xdr:colOff>
      <xdr:row>2</xdr:row>
      <xdr:rowOff>78731</xdr:rowOff>
    </xdr:to>
    <xdr:pic>
      <xdr:nvPicPr>
        <xdr:cNvPr id="5" name="Picture 4"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50201" y="190706"/>
          <a:ext cx="2279650" cy="33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4210050</xdr:colOff>
      <xdr:row>1</xdr:row>
      <xdr:rowOff>101600</xdr:rowOff>
    </xdr:from>
    <xdr:to>
      <xdr:col>6</xdr:col>
      <xdr:colOff>559</xdr:colOff>
      <xdr:row>1</xdr:row>
      <xdr:rowOff>461462</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10400" y="254000"/>
          <a:ext cx="2464359" cy="359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4229099</xdr:colOff>
      <xdr:row>1</xdr:row>
      <xdr:rowOff>139699</xdr:rowOff>
    </xdr:from>
    <xdr:to>
      <xdr:col>5</xdr:col>
      <xdr:colOff>2007158</xdr:colOff>
      <xdr:row>1</xdr:row>
      <xdr:rowOff>496068</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29449" y="292099"/>
          <a:ext cx="2438959" cy="35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63650" cy="665070"/>
        </a:xfrm>
        <a:prstGeom prst="rect">
          <a:avLst/>
        </a:prstGeom>
      </xdr:spPr>
    </xdr:pic>
    <xdr:clientData/>
  </xdr:twoCellAnchor>
  <xdr:twoCellAnchor editAs="oneCell">
    <xdr:from>
      <xdr:col>5</xdr:col>
      <xdr:colOff>50800</xdr:colOff>
      <xdr:row>1</xdr:row>
      <xdr:rowOff>133350</xdr:rowOff>
    </xdr:from>
    <xdr:to>
      <xdr:col>6</xdr:col>
      <xdr:colOff>559</xdr:colOff>
      <xdr:row>1</xdr:row>
      <xdr:rowOff>488950</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3050" y="285750"/>
          <a:ext cx="2451659"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1</xdr:row>
      <xdr:rowOff>44416</xdr:rowOff>
    </xdr:from>
    <xdr:ext cx="1250950" cy="66507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203166"/>
          <a:ext cx="1250950" cy="665070"/>
        </a:xfrm>
        <a:prstGeom prst="rect">
          <a:avLst/>
        </a:prstGeom>
      </xdr:spPr>
    </xdr:pic>
    <xdr:clientData/>
  </xdr:oneCellAnchor>
  <xdr:twoCellAnchor editAs="oneCell">
    <xdr:from>
      <xdr:col>6</xdr:col>
      <xdr:colOff>2178050</xdr:colOff>
      <xdr:row>1</xdr:row>
      <xdr:rowOff>146050</xdr:rowOff>
    </xdr:from>
    <xdr:to>
      <xdr:col>7</xdr:col>
      <xdr:colOff>6910</xdr:colOff>
      <xdr:row>1</xdr:row>
      <xdr:rowOff>518533</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7800" y="298450"/>
          <a:ext cx="2451660" cy="372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7156450</xdr:colOff>
      <xdr:row>1</xdr:row>
      <xdr:rowOff>146050</xdr:rowOff>
    </xdr:from>
    <xdr:to>
      <xdr:col>5</xdr:col>
      <xdr:colOff>7445</xdr:colOff>
      <xdr:row>2</xdr:row>
      <xdr:rowOff>57150</xdr:rowOff>
    </xdr:to>
    <xdr:pic>
      <xdr:nvPicPr>
        <xdr:cNvPr id="2" name="Picture 1" descr="estat 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266700"/>
          <a:ext cx="1988645"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76201</xdr:rowOff>
    </xdr:from>
    <xdr:to>
      <xdr:col>4</xdr:col>
      <xdr:colOff>409575</xdr:colOff>
      <xdr:row>2</xdr:row>
      <xdr:rowOff>209550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347" y="196851"/>
          <a:ext cx="942728" cy="501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xdr:row>
          <xdr:rowOff>47625</xdr:rowOff>
        </xdr:from>
        <xdr:to>
          <xdr:col>4</xdr:col>
          <xdr:colOff>857250</xdr:colOff>
          <xdr:row>1</xdr:row>
          <xdr:rowOff>495300</xdr:rowOff>
        </xdr:to>
        <xdr:sp macro="" textlink="">
          <xdr:nvSpPr>
            <xdr:cNvPr id="15451" name="Button 91" hidden="1">
              <a:extLst>
                <a:ext uri="{63B3BB69-23CF-44E3-9099-C40C66FF867C}">
                  <a14:compatExt spid="_x0000_s154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xdr:row>
          <xdr:rowOff>47625</xdr:rowOff>
        </xdr:from>
        <xdr:to>
          <xdr:col>5</xdr:col>
          <xdr:colOff>733425</xdr:colOff>
          <xdr:row>1</xdr:row>
          <xdr:rowOff>514350</xdr:rowOff>
        </xdr:to>
        <xdr:sp macro="" textlink="">
          <xdr:nvSpPr>
            <xdr:cNvPr id="15452" name="Button 92" hidden="1">
              <a:extLst>
                <a:ext uri="{63B3BB69-23CF-44E3-9099-C40C66FF867C}">
                  <a14:compatExt spid="_x0000_s154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1</xdr:row>
          <xdr:rowOff>66675</xdr:rowOff>
        </xdr:from>
        <xdr:to>
          <xdr:col>4</xdr:col>
          <xdr:colOff>847725</xdr:colOff>
          <xdr:row>1</xdr:row>
          <xdr:rowOff>581025</xdr:rowOff>
        </xdr:to>
        <xdr:sp macro="" textlink="">
          <xdr:nvSpPr>
            <xdr:cNvPr id="16437" name="Button 53" hidden="1">
              <a:extLst>
                <a:ext uri="{63B3BB69-23CF-44E3-9099-C40C66FF867C}">
                  <a14:compatExt spid="_x0000_s164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895350</xdr:colOff>
          <xdr:row>1</xdr:row>
          <xdr:rowOff>57150</xdr:rowOff>
        </xdr:from>
        <xdr:to>
          <xdr:col>5</xdr:col>
          <xdr:colOff>619125</xdr:colOff>
          <xdr:row>1</xdr:row>
          <xdr:rowOff>581025</xdr:rowOff>
        </xdr:to>
        <xdr:sp macro="" textlink="">
          <xdr:nvSpPr>
            <xdr:cNvPr id="16438" name="Button 54" hidden="1">
              <a:extLst>
                <a:ext uri="{63B3BB69-23CF-44E3-9099-C40C66FF867C}">
                  <a14:compatExt spid="_x0000_s164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Work\ESTAT-B5\%2302-EWF_Migration\E2\WASTE\20210111%20-%20WEEE,%20WFD\WEEE\MUNWDAT%202020%20v2020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Users\recricr\Downloads\new%20excels\PACK%202018%20v.0.3%20(From%20CIR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 1 - JQ"/>
      <sheetName val="Table 2 - Material breakdown"/>
      <sheetName val="Table 3 - Recycling rate"/>
      <sheetName val="Table 4 - Landfill rate"/>
      <sheetName val="Cross-checks"/>
      <sheetName val="Lists"/>
      <sheetName val="QR Table 1 - JQ"/>
      <sheetName val="QR Table 2 - Material-breakdown"/>
      <sheetName val="QR Table 3 - Recycling rate"/>
      <sheetName val="QR Table 4 - Landfill rate"/>
    </sheetNames>
    <sheetDataSet>
      <sheetData sheetId="0"/>
      <sheetData sheetId="1"/>
      <sheetData sheetId="2">
        <row r="10">
          <cell r="G10"/>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_1"/>
      <sheetName val="Table_1a"/>
      <sheetName val="Table_2"/>
      <sheetName val="Table_3"/>
      <sheetName val="Quality_report"/>
      <sheetName val="Validation rules"/>
      <sheetName val="Support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ec.europa.eu/eurostat/web/waste/methodolog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hyperlink" Target="https://view.officeapps.live.com/op/view.aspx?src=https%3A%2F%2Fsdmx.org%2Fwp-content%2Fuploads%2FCL_CONF_STATUS_1_3_2022.docx&amp;wdOrigin=BROWSELINK" TargetMode="External"/><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showGridLines="0" tabSelected="1" workbookViewId="0"/>
  </sheetViews>
  <sheetFormatPr defaultColWidth="9.140625" defaultRowHeight="12.75" x14ac:dyDescent="0.2"/>
  <cols>
    <col min="1" max="2" width="3.140625" style="215" customWidth="1"/>
    <col min="3" max="3" width="106.42578125" style="215" customWidth="1"/>
    <col min="4" max="4" width="3" style="215" customWidth="1"/>
    <col min="5" max="16384" width="9.140625" style="215"/>
  </cols>
  <sheetData>
    <row r="1" spans="2:4" ht="13.5" thickBot="1" x14ac:dyDescent="0.25"/>
    <row r="2" spans="2:4" ht="56.25" customHeight="1" x14ac:dyDescent="0.2">
      <c r="B2" s="216"/>
      <c r="C2" s="217"/>
      <c r="D2" s="218"/>
    </row>
    <row r="3" spans="2:4" ht="13.5" customHeight="1" x14ac:dyDescent="0.2">
      <c r="B3" s="219"/>
      <c r="C3" s="220" t="str">
        <f>UPPER(Lists!K3)</f>
        <v>STATISTICAL OFFICE OF THE EUROPEAN UNION</v>
      </c>
      <c r="D3" s="221"/>
    </row>
    <row r="4" spans="2:4" ht="17.45" customHeight="1" x14ac:dyDescent="0.25">
      <c r="B4" s="219"/>
      <c r="C4" s="222"/>
      <c r="D4" s="221"/>
    </row>
    <row r="5" spans="2:4" ht="36.75" customHeight="1" thickBot="1" x14ac:dyDescent="0.25">
      <c r="B5" s="219"/>
      <c r="C5" s="223" t="str">
        <f>Lists!K4</f>
        <v>Directorate E: Sectoral and regional statistics</v>
      </c>
      <c r="D5" s="221"/>
    </row>
    <row r="6" spans="2:4" ht="26.25" customHeight="1" x14ac:dyDescent="0.2">
      <c r="B6" s="219"/>
      <c r="C6" s="224" t="str">
        <f>Lists!K5</f>
        <v>Unit E-2: Environmental statistics and accounts; sustainable development</v>
      </c>
      <c r="D6" s="221"/>
    </row>
    <row r="7" spans="2:4" ht="125.25" customHeight="1" x14ac:dyDescent="0.2">
      <c r="B7" s="219"/>
      <c r="C7" s="225" t="str">
        <f>UPPER(Lists!K7)</f>
        <v>ANNUAL REPORTING ON FOOD WASTE AND FOOD WASTE PREVENTION</v>
      </c>
      <c r="D7" s="221"/>
    </row>
    <row r="8" spans="2:4" ht="39" customHeight="1" thickBot="1" x14ac:dyDescent="0.25">
      <c r="B8" s="219"/>
      <c r="C8" s="223" t="str">
        <f>CONCATENATE(Lists!K8," DATA COLLECTION")</f>
        <v>2023 DATA COLLECTION</v>
      </c>
      <c r="D8" s="221"/>
    </row>
    <row r="9" spans="2:4" ht="56.25" customHeight="1" thickBot="1" x14ac:dyDescent="0.25">
      <c r="B9" s="226"/>
      <c r="C9" s="227" t="str">
        <f>CONCATENATE("Launching date: ",Lists!K9)</f>
        <v>Launching date: 26 May 2023</v>
      </c>
      <c r="D9" s="228"/>
    </row>
  </sheetData>
  <sheetProtection algorithmName="SHA-512" hashValue="XvR+6F9Uzqxlp6nUamuFgcgckLMdagfzCIn0Gald2Bd5+SVrbdrvPHTNfmTHCKK8h+KmhgO/KbSOuEdJ/YEFtA==" saltValue="bPY8GHYeNiQtpmdGfLCpKA==" spinCount="100000" sheet="1" objects="1" scenarios="1" selectLockedCells="1" selectUnlockedCells="1"/>
  <pageMargins left="0.70866141732283472" right="0.70866141732283472" top="0.74803149606299213" bottom="0.74803149606299213" header="0.31496062992125984" footer="0.31496062992125984"/>
  <pageSetup paperSize="9" orientation="landscape"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7030A0"/>
    <pageSetUpPr fitToPage="1"/>
  </sheetPr>
  <dimension ref="A1:R36"/>
  <sheetViews>
    <sheetView showGridLines="0" topLeftCell="D1" zoomScaleNormal="100" workbookViewId="0">
      <selection activeCell="G8" sqref="G8:G13"/>
    </sheetView>
  </sheetViews>
  <sheetFormatPr defaultColWidth="8.7109375" defaultRowHeight="15" x14ac:dyDescent="0.25"/>
  <cols>
    <col min="1" max="1" width="9.140625" style="58" hidden="1" customWidth="1"/>
    <col min="2" max="2" width="16.85546875" style="58" hidden="1" customWidth="1"/>
    <col min="3" max="3" width="10.5703125" style="58" hidden="1" customWidth="1"/>
    <col min="4" max="4" width="3.5703125" style="58" customWidth="1"/>
    <col min="5" max="5" width="17.28515625" style="58" customWidth="1"/>
    <col min="6" max="6" width="48.140625" style="58" customWidth="1"/>
    <col min="7" max="7" width="15.5703125" style="58" customWidth="1"/>
    <col min="8" max="9" width="3.7109375" style="58" customWidth="1"/>
    <col min="10" max="10" width="12.5703125" style="58" customWidth="1"/>
    <col min="11" max="11" width="15.5703125" style="58" customWidth="1"/>
    <col min="12" max="12" width="3.7109375" style="58" customWidth="1"/>
    <col min="13" max="13" width="3.5703125" style="58" customWidth="1"/>
    <col min="14" max="14" width="12.5703125" style="58" customWidth="1"/>
    <col min="15" max="15" width="15.5703125" style="58" customWidth="1"/>
    <col min="16" max="17" width="3.7109375" style="58" customWidth="1"/>
    <col min="18" max="18" width="12.5703125" style="58" customWidth="1"/>
    <col min="19" max="16384" width="8.7109375" style="58"/>
  </cols>
  <sheetData>
    <row r="1" spans="1:18" ht="6" customHeight="1" x14ac:dyDescent="0.25"/>
    <row r="2" spans="1:18" ht="3.75" customHeight="1" x14ac:dyDescent="0.25"/>
    <row r="3" spans="1:18" ht="3" customHeight="1" thickBot="1" x14ac:dyDescent="0.3"/>
    <row r="4" spans="1:18" ht="50.25" customHeight="1" x14ac:dyDescent="0.25">
      <c r="A4" s="59"/>
      <c r="B4" s="59"/>
      <c r="C4" s="59"/>
      <c r="D4" s="59"/>
      <c r="E4" s="776" t="s">
        <v>463</v>
      </c>
      <c r="F4" s="777"/>
      <c r="G4" s="777"/>
      <c r="H4" s="777"/>
      <c r="I4" s="777"/>
      <c r="J4" s="777"/>
      <c r="K4" s="777"/>
      <c r="L4" s="777"/>
      <c r="M4" s="777"/>
      <c r="N4" s="777"/>
      <c r="O4" s="777"/>
      <c r="P4" s="777"/>
      <c r="Q4" s="777"/>
      <c r="R4" s="777"/>
    </row>
    <row r="5" spans="1:18" ht="15.75" x14ac:dyDescent="0.25">
      <c r="A5" s="59"/>
      <c r="B5" s="59"/>
      <c r="C5" s="59"/>
      <c r="D5" s="59"/>
      <c r="E5" s="25" t="s">
        <v>1</v>
      </c>
      <c r="F5" s="26" t="str">
        <f>'GETTING STARTED'!G9</f>
        <v>LU</v>
      </c>
      <c r="G5" s="26" t="str">
        <f>IF('GETTING STARTED'!E9="","",'GETTING STARTED'!E9)</f>
        <v>Luxembourg</v>
      </c>
      <c r="H5" s="27"/>
      <c r="I5" s="27"/>
      <c r="J5" s="27"/>
      <c r="K5" s="27"/>
      <c r="L5" s="27"/>
      <c r="M5" s="27"/>
      <c r="N5" s="27"/>
      <c r="O5" s="27"/>
      <c r="P5" s="27"/>
      <c r="Q5" s="27"/>
      <c r="R5" s="80"/>
    </row>
    <row r="6" spans="1:18" ht="16.5" thickBot="1" x14ac:dyDescent="0.3">
      <c r="A6" s="60"/>
      <c r="B6" s="60"/>
      <c r="C6" s="60"/>
      <c r="D6" s="60"/>
      <c r="E6" s="29" t="s">
        <v>88</v>
      </c>
      <c r="F6" s="50">
        <f>IF('GETTING STARTED'!E10="","",'GETTING STARTED'!E10)</f>
        <v>2021</v>
      </c>
      <c r="G6" s="30"/>
      <c r="H6" s="30"/>
      <c r="I6" s="30"/>
      <c r="J6" s="30"/>
      <c r="K6" s="30"/>
      <c r="L6" s="30"/>
      <c r="M6" s="30"/>
      <c r="N6" s="30"/>
      <c r="O6" s="30"/>
      <c r="P6" s="30"/>
      <c r="Q6" s="30"/>
      <c r="R6" s="81"/>
    </row>
    <row r="7" spans="1:18" ht="45" customHeight="1" thickBot="1" x14ac:dyDescent="0.3">
      <c r="A7" s="61"/>
      <c r="B7" s="62"/>
      <c r="C7" s="62"/>
      <c r="D7" s="62"/>
      <c r="E7" s="155"/>
      <c r="F7" s="156"/>
      <c r="G7" s="56">
        <f>F6-2</f>
        <v>2019</v>
      </c>
      <c r="H7" s="33" t="s">
        <v>99</v>
      </c>
      <c r="I7" s="785" t="s">
        <v>122</v>
      </c>
      <c r="J7" s="786"/>
      <c r="K7" s="57">
        <f>F6-1</f>
        <v>2020</v>
      </c>
      <c r="L7" s="33" t="s">
        <v>99</v>
      </c>
      <c r="M7" s="785" t="s">
        <v>122</v>
      </c>
      <c r="N7" s="786"/>
      <c r="O7" s="57">
        <f>F6</f>
        <v>2021</v>
      </c>
      <c r="P7" s="33" t="s">
        <v>99</v>
      </c>
      <c r="Q7" s="785" t="s">
        <v>122</v>
      </c>
      <c r="R7" s="786"/>
    </row>
    <row r="8" spans="1:18" ht="24" customHeight="1" thickBot="1" x14ac:dyDescent="0.3">
      <c r="A8" s="63" t="s">
        <v>79</v>
      </c>
      <c r="B8" s="64" t="s">
        <v>2</v>
      </c>
      <c r="C8" s="65" t="s">
        <v>83</v>
      </c>
      <c r="D8" s="66"/>
      <c r="E8" s="780" t="s">
        <v>116</v>
      </c>
      <c r="F8" s="35" t="s">
        <v>225</v>
      </c>
      <c r="G8" s="209"/>
      <c r="H8" s="199"/>
      <c r="I8" s="200"/>
      <c r="J8" s="205"/>
      <c r="K8" s="209"/>
      <c r="L8" s="199"/>
      <c r="M8" s="200"/>
      <c r="N8" s="205"/>
      <c r="O8" s="209"/>
      <c r="P8" s="199"/>
      <c r="Q8" s="200"/>
      <c r="R8" s="205"/>
    </row>
    <row r="9" spans="1:18" ht="24" customHeight="1" thickBot="1" x14ac:dyDescent="0.3">
      <c r="A9" s="67" t="s">
        <v>79</v>
      </c>
      <c r="B9" s="68" t="s">
        <v>2</v>
      </c>
      <c r="C9" s="69" t="s">
        <v>81</v>
      </c>
      <c r="D9" s="66"/>
      <c r="E9" s="778"/>
      <c r="F9" s="35" t="s">
        <v>226</v>
      </c>
      <c r="G9" s="209"/>
      <c r="H9" s="201"/>
      <c r="I9" s="202"/>
      <c r="J9" s="206"/>
      <c r="K9" s="209"/>
      <c r="L9" s="201"/>
      <c r="M9" s="202"/>
      <c r="N9" s="206"/>
      <c r="O9" s="209"/>
      <c r="P9" s="201"/>
      <c r="Q9" s="202"/>
      <c r="R9" s="206"/>
    </row>
    <row r="10" spans="1:18" ht="24" customHeight="1" thickBot="1" x14ac:dyDescent="0.3">
      <c r="A10" s="70" t="s">
        <v>80</v>
      </c>
      <c r="B10" s="71" t="s">
        <v>2</v>
      </c>
      <c r="C10" s="72" t="s">
        <v>81</v>
      </c>
      <c r="D10" s="66"/>
      <c r="E10" s="781"/>
      <c r="F10" s="35" t="s">
        <v>224</v>
      </c>
      <c r="G10" s="431"/>
      <c r="H10" s="203"/>
      <c r="I10" s="204"/>
      <c r="J10" s="207"/>
      <c r="K10" s="431"/>
      <c r="L10" s="203"/>
      <c r="M10" s="204"/>
      <c r="N10" s="207"/>
      <c r="O10" s="431"/>
      <c r="P10" s="203"/>
      <c r="Q10" s="204"/>
      <c r="R10" s="207"/>
    </row>
    <row r="11" spans="1:18" ht="24" customHeight="1" thickTop="1" thickBot="1" x14ac:dyDescent="0.3">
      <c r="A11" s="63" t="s">
        <v>79</v>
      </c>
      <c r="B11" s="64" t="s">
        <v>82</v>
      </c>
      <c r="C11" s="65" t="s">
        <v>83</v>
      </c>
      <c r="D11" s="66"/>
      <c r="E11" s="778" t="s">
        <v>118</v>
      </c>
      <c r="F11" s="35" t="s">
        <v>227</v>
      </c>
      <c r="G11" s="209"/>
      <c r="H11" s="199"/>
      <c r="I11" s="200"/>
      <c r="J11" s="205"/>
      <c r="K11" s="209"/>
      <c r="L11" s="199"/>
      <c r="M11" s="200"/>
      <c r="N11" s="205"/>
      <c r="O11" s="209"/>
      <c r="P11" s="199"/>
      <c r="Q11" s="200"/>
      <c r="R11" s="205"/>
    </row>
    <row r="12" spans="1:18" ht="24" customHeight="1" thickBot="1" x14ac:dyDescent="0.3">
      <c r="A12" s="67" t="s">
        <v>79</v>
      </c>
      <c r="B12" s="68" t="s">
        <v>82</v>
      </c>
      <c r="C12" s="69" t="s">
        <v>81</v>
      </c>
      <c r="D12" s="66"/>
      <c r="E12" s="778"/>
      <c r="F12" s="35" t="s">
        <v>228</v>
      </c>
      <c r="G12" s="209"/>
      <c r="H12" s="201"/>
      <c r="I12" s="202"/>
      <c r="J12" s="206"/>
      <c r="K12" s="209"/>
      <c r="L12" s="201"/>
      <c r="M12" s="202"/>
      <c r="N12" s="206"/>
      <c r="O12" s="209"/>
      <c r="P12" s="201"/>
      <c r="Q12" s="202"/>
      <c r="R12" s="206"/>
    </row>
    <row r="13" spans="1:18" ht="24" customHeight="1" thickBot="1" x14ac:dyDescent="0.3">
      <c r="A13" s="70" t="s">
        <v>80</v>
      </c>
      <c r="B13" s="71" t="s">
        <v>82</v>
      </c>
      <c r="C13" s="72" t="s">
        <v>81</v>
      </c>
      <c r="D13" s="66"/>
      <c r="E13" s="779"/>
      <c r="F13" s="35" t="s">
        <v>231</v>
      </c>
      <c r="G13" s="431"/>
      <c r="H13" s="203"/>
      <c r="I13" s="204"/>
      <c r="J13" s="207"/>
      <c r="K13" s="431"/>
      <c r="L13" s="203"/>
      <c r="M13" s="204"/>
      <c r="N13" s="207"/>
      <c r="O13" s="431"/>
      <c r="P13" s="203"/>
      <c r="Q13" s="204"/>
      <c r="R13" s="207"/>
    </row>
    <row r="14" spans="1:18" ht="24" customHeight="1" thickTop="1" thickBot="1" x14ac:dyDescent="0.3">
      <c r="A14" s="63" t="s">
        <v>79</v>
      </c>
      <c r="B14" s="64" t="s">
        <v>3</v>
      </c>
      <c r="C14" s="65" t="s">
        <v>83</v>
      </c>
      <c r="D14" s="66"/>
      <c r="E14" s="780" t="s">
        <v>119</v>
      </c>
      <c r="F14" s="35" t="s">
        <v>225</v>
      </c>
      <c r="G14" s="209"/>
      <c r="H14" s="199"/>
      <c r="I14" s="200"/>
      <c r="J14" s="205"/>
      <c r="K14" s="209"/>
      <c r="L14" s="199"/>
      <c r="M14" s="200"/>
      <c r="N14" s="205"/>
      <c r="O14" s="209"/>
      <c r="P14" s="199"/>
      <c r="Q14" s="200"/>
      <c r="R14" s="205"/>
    </row>
    <row r="15" spans="1:18" ht="24" customHeight="1" thickBot="1" x14ac:dyDescent="0.3">
      <c r="A15" s="67" t="s">
        <v>79</v>
      </c>
      <c r="B15" s="68" t="s">
        <v>3</v>
      </c>
      <c r="C15" s="69" t="s">
        <v>81</v>
      </c>
      <c r="D15" s="66"/>
      <c r="E15" s="778"/>
      <c r="F15" s="35" t="s">
        <v>226</v>
      </c>
      <c r="G15" s="209"/>
      <c r="H15" s="201"/>
      <c r="I15" s="202"/>
      <c r="J15" s="206"/>
      <c r="K15" s="209"/>
      <c r="L15" s="201"/>
      <c r="M15" s="202"/>
      <c r="N15" s="206"/>
      <c r="O15" s="209"/>
      <c r="P15" s="201"/>
      <c r="Q15" s="202"/>
      <c r="R15" s="206"/>
    </row>
    <row r="16" spans="1:18" ht="24" customHeight="1" thickBot="1" x14ac:dyDescent="0.3">
      <c r="A16" s="70" t="s">
        <v>80</v>
      </c>
      <c r="B16" s="71" t="s">
        <v>3</v>
      </c>
      <c r="C16" s="72" t="s">
        <v>81</v>
      </c>
      <c r="D16" s="66"/>
      <c r="E16" s="781"/>
      <c r="F16" s="35" t="s">
        <v>224</v>
      </c>
      <c r="G16" s="431"/>
      <c r="H16" s="203"/>
      <c r="I16" s="204"/>
      <c r="J16" s="207"/>
      <c r="K16" s="431"/>
      <c r="L16" s="203"/>
      <c r="M16" s="204"/>
      <c r="N16" s="207"/>
      <c r="O16" s="431"/>
      <c r="P16" s="203"/>
      <c r="Q16" s="204"/>
      <c r="R16" s="207"/>
    </row>
    <row r="17" spans="1:18" ht="24" customHeight="1" thickTop="1" thickBot="1" x14ac:dyDescent="0.3">
      <c r="A17" s="63" t="s">
        <v>79</v>
      </c>
      <c r="B17" s="64" t="s">
        <v>85</v>
      </c>
      <c r="C17" s="65" t="s">
        <v>83</v>
      </c>
      <c r="D17" s="66"/>
      <c r="E17" s="778" t="s">
        <v>222</v>
      </c>
      <c r="F17" s="35" t="s">
        <v>229</v>
      </c>
      <c r="G17" s="209"/>
      <c r="H17" s="199"/>
      <c r="I17" s="200"/>
      <c r="J17" s="205"/>
      <c r="K17" s="209"/>
      <c r="L17" s="199"/>
      <c r="M17" s="200"/>
      <c r="N17" s="205"/>
      <c r="O17" s="209"/>
      <c r="P17" s="199"/>
      <c r="Q17" s="200"/>
      <c r="R17" s="205"/>
    </row>
    <row r="18" spans="1:18" ht="24" customHeight="1" thickBot="1" x14ac:dyDescent="0.3">
      <c r="A18" s="67" t="s">
        <v>79</v>
      </c>
      <c r="B18" s="68" t="s">
        <v>85</v>
      </c>
      <c r="C18" s="69" t="s">
        <v>81</v>
      </c>
      <c r="D18" s="66"/>
      <c r="E18" s="778"/>
      <c r="F18" s="35" t="s">
        <v>230</v>
      </c>
      <c r="G18" s="209"/>
      <c r="H18" s="201"/>
      <c r="I18" s="202"/>
      <c r="J18" s="206"/>
      <c r="K18" s="209"/>
      <c r="L18" s="201"/>
      <c r="M18" s="202"/>
      <c r="N18" s="206"/>
      <c r="O18" s="209"/>
      <c r="P18" s="201"/>
      <c r="Q18" s="202"/>
      <c r="R18" s="206"/>
    </row>
    <row r="19" spans="1:18" ht="24" customHeight="1" thickBot="1" x14ac:dyDescent="0.3">
      <c r="A19" s="70" t="s">
        <v>80</v>
      </c>
      <c r="B19" s="71" t="s">
        <v>85</v>
      </c>
      <c r="C19" s="72" t="s">
        <v>81</v>
      </c>
      <c r="D19" s="66"/>
      <c r="E19" s="779"/>
      <c r="F19" s="35" t="s">
        <v>232</v>
      </c>
      <c r="G19" s="431"/>
      <c r="H19" s="203"/>
      <c r="I19" s="204"/>
      <c r="J19" s="207"/>
      <c r="K19" s="431"/>
      <c r="L19" s="203"/>
      <c r="M19" s="204"/>
      <c r="N19" s="207"/>
      <c r="O19" s="431"/>
      <c r="P19" s="203"/>
      <c r="Q19" s="204"/>
      <c r="R19" s="207"/>
    </row>
    <row r="20" spans="1:18" ht="24" customHeight="1" thickTop="1" thickBot="1" x14ac:dyDescent="0.3">
      <c r="A20" s="73" t="s">
        <v>79</v>
      </c>
      <c r="B20" s="74" t="s">
        <v>84</v>
      </c>
      <c r="C20" s="75" t="s">
        <v>83</v>
      </c>
      <c r="D20" s="66"/>
      <c r="E20" s="780" t="s">
        <v>117</v>
      </c>
      <c r="F20" s="35" t="s">
        <v>225</v>
      </c>
      <c r="G20" s="209"/>
      <c r="H20" s="199"/>
      <c r="I20" s="200"/>
      <c r="J20" s="205"/>
      <c r="K20" s="209"/>
      <c r="L20" s="199"/>
      <c r="M20" s="200"/>
      <c r="N20" s="205"/>
      <c r="O20" s="208"/>
      <c r="P20" s="199"/>
      <c r="Q20" s="200"/>
      <c r="R20" s="205"/>
    </row>
    <row r="21" spans="1:18" ht="24" customHeight="1" thickBot="1" x14ac:dyDescent="0.3">
      <c r="A21" s="67" t="s">
        <v>79</v>
      </c>
      <c r="B21" s="68" t="s">
        <v>84</v>
      </c>
      <c r="C21" s="69" t="s">
        <v>81</v>
      </c>
      <c r="D21" s="66"/>
      <c r="E21" s="778"/>
      <c r="F21" s="35" t="s">
        <v>226</v>
      </c>
      <c r="G21" s="209"/>
      <c r="H21" s="201"/>
      <c r="I21" s="202"/>
      <c r="J21" s="206"/>
      <c r="K21" s="209"/>
      <c r="L21" s="201"/>
      <c r="M21" s="202"/>
      <c r="N21" s="206"/>
      <c r="O21" s="209"/>
      <c r="P21" s="201"/>
      <c r="Q21" s="202"/>
      <c r="R21" s="206"/>
    </row>
    <row r="22" spans="1:18" ht="24" customHeight="1" thickBot="1" x14ac:dyDescent="0.3">
      <c r="A22" s="70" t="s">
        <v>80</v>
      </c>
      <c r="B22" s="71" t="s">
        <v>84</v>
      </c>
      <c r="C22" s="72" t="s">
        <v>81</v>
      </c>
      <c r="D22" s="66"/>
      <c r="E22" s="782"/>
      <c r="F22" s="368" t="s">
        <v>224</v>
      </c>
      <c r="G22" s="431"/>
      <c r="H22" s="203"/>
      <c r="I22" s="204"/>
      <c r="J22" s="207"/>
      <c r="K22" s="431"/>
      <c r="L22" s="203"/>
      <c r="M22" s="204"/>
      <c r="N22" s="207"/>
      <c r="O22" s="431"/>
      <c r="P22" s="203"/>
      <c r="Q22" s="204"/>
      <c r="R22" s="207"/>
    </row>
    <row r="23" spans="1:18" ht="9.75" customHeight="1" x14ac:dyDescent="0.25">
      <c r="A23" s="61"/>
      <c r="B23" s="61"/>
      <c r="C23" s="61"/>
      <c r="D23" s="61"/>
    </row>
    <row r="24" spans="1:18" ht="12.75" customHeight="1" x14ac:dyDescent="0.25">
      <c r="A24" s="76"/>
      <c r="B24" s="76"/>
      <c r="E24" s="37" t="s">
        <v>110</v>
      </c>
      <c r="F24" s="37"/>
    </row>
    <row r="25" spans="1:18" ht="3.75" customHeight="1" x14ac:dyDescent="0.25">
      <c r="A25" s="76"/>
      <c r="B25" s="76"/>
      <c r="E25" s="38"/>
      <c r="F25" s="38"/>
    </row>
    <row r="26" spans="1:18" s="11" customFormat="1" ht="12.75" x14ac:dyDescent="0.2">
      <c r="E26" s="52" t="s">
        <v>111</v>
      </c>
      <c r="F26" s="52"/>
      <c r="G26" s="52"/>
      <c r="H26" s="52"/>
      <c r="I26" s="53"/>
    </row>
    <row r="27" spans="1:18" s="11" customFormat="1" ht="12.75" x14ac:dyDescent="0.2">
      <c r="E27" s="783" t="s">
        <v>120</v>
      </c>
      <c r="F27" s="784"/>
      <c r="G27" s="39"/>
      <c r="H27" s="54"/>
      <c r="I27" s="54"/>
      <c r="L27" s="12"/>
      <c r="M27" s="12"/>
      <c r="N27" s="12"/>
      <c r="O27" s="12"/>
      <c r="P27" s="12"/>
      <c r="Q27" s="12"/>
      <c r="R27" s="12"/>
    </row>
    <row r="28" spans="1:18" s="11" customFormat="1" ht="41.45" customHeight="1" x14ac:dyDescent="0.2">
      <c r="E28" s="734" t="s">
        <v>421</v>
      </c>
      <c r="F28" s="760"/>
      <c r="G28" s="55"/>
      <c r="H28" s="54"/>
      <c r="I28" s="190"/>
      <c r="J28" s="191"/>
      <c r="K28" s="191"/>
      <c r="L28" s="191"/>
      <c r="M28" s="191"/>
      <c r="N28" s="191"/>
      <c r="O28" s="191"/>
      <c r="P28" s="191"/>
      <c r="Q28" s="191"/>
      <c r="R28" s="191"/>
    </row>
    <row r="29" spans="1:18" s="22" customFormat="1" ht="14.45" customHeight="1" x14ac:dyDescent="0.25">
      <c r="A29" s="36"/>
      <c r="B29" s="36"/>
      <c r="E29" s="761" t="s">
        <v>121</v>
      </c>
      <c r="F29" s="762"/>
      <c r="G29" s="39"/>
      <c r="H29" s="39"/>
      <c r="I29" s="192"/>
      <c r="J29" s="192"/>
      <c r="K29" s="193"/>
      <c r="L29" s="193"/>
      <c r="M29" s="193"/>
      <c r="N29" s="193"/>
      <c r="O29" s="193"/>
      <c r="P29" s="193"/>
      <c r="Q29" s="193"/>
      <c r="R29" s="193"/>
    </row>
    <row r="30" spans="1:18" s="22" customFormat="1" x14ac:dyDescent="0.25">
      <c r="A30" s="36"/>
      <c r="B30" s="36"/>
      <c r="E30" s="42"/>
      <c r="F30" s="41"/>
      <c r="G30" s="39"/>
      <c r="H30" s="40"/>
      <c r="I30" s="194"/>
      <c r="J30" s="194"/>
      <c r="K30" s="193"/>
      <c r="L30" s="193"/>
      <c r="M30" s="193"/>
      <c r="N30" s="193"/>
      <c r="O30" s="193"/>
      <c r="P30" s="193"/>
      <c r="Q30" s="193"/>
      <c r="R30" s="193"/>
    </row>
    <row r="31" spans="1:18" s="22" customFormat="1" x14ac:dyDescent="0.25">
      <c r="A31" s="36"/>
      <c r="B31" s="36"/>
      <c r="E31" s="58"/>
      <c r="F31" s="58"/>
      <c r="G31" s="40"/>
      <c r="H31" s="41"/>
      <c r="I31" s="194"/>
      <c r="J31" s="195"/>
      <c r="K31" s="193"/>
      <c r="L31" s="193"/>
      <c r="M31" s="193"/>
      <c r="N31" s="193"/>
      <c r="O31" s="193"/>
      <c r="P31" s="193"/>
      <c r="Q31" s="193"/>
      <c r="R31" s="193"/>
    </row>
    <row r="32" spans="1:18" s="22" customFormat="1" ht="15" customHeight="1" x14ac:dyDescent="0.25">
      <c r="E32" s="58"/>
      <c r="F32" s="58"/>
      <c r="I32" s="193"/>
      <c r="J32" s="193"/>
      <c r="K32" s="193"/>
      <c r="L32" s="193"/>
      <c r="M32" s="193"/>
      <c r="N32" s="193"/>
      <c r="O32" s="193"/>
      <c r="P32" s="193"/>
      <c r="Q32" s="193"/>
      <c r="R32" s="193"/>
    </row>
    <row r="33" spans="2:18" x14ac:dyDescent="0.25">
      <c r="I33" s="196"/>
      <c r="J33" s="196"/>
      <c r="K33" s="196"/>
      <c r="L33" s="196"/>
      <c r="M33" s="196"/>
      <c r="N33" s="196"/>
      <c r="O33" s="196"/>
      <c r="P33" s="196"/>
      <c r="Q33" s="196"/>
      <c r="R33" s="196"/>
    </row>
    <row r="34" spans="2:18" x14ac:dyDescent="0.25">
      <c r="E34" s="78"/>
      <c r="F34" s="78"/>
    </row>
    <row r="36" spans="2:18" x14ac:dyDescent="0.25">
      <c r="B36" s="77"/>
      <c r="C36" s="77"/>
      <c r="D36" s="77"/>
      <c r="O36" s="79"/>
    </row>
  </sheetData>
  <mergeCells count="12">
    <mergeCell ref="E29:F29"/>
    <mergeCell ref="E4:R4"/>
    <mergeCell ref="E11:E13"/>
    <mergeCell ref="E14:E16"/>
    <mergeCell ref="E17:E19"/>
    <mergeCell ref="E20:E22"/>
    <mergeCell ref="E27:F27"/>
    <mergeCell ref="E28:F28"/>
    <mergeCell ref="I7:J7"/>
    <mergeCell ref="M7:N7"/>
    <mergeCell ref="Q7:R7"/>
    <mergeCell ref="E8:E10"/>
  </mergeCells>
  <conditionalFormatting sqref="G8:G9">
    <cfRule type="cellIs" dxfId="15" priority="24" operator="equal">
      <formula>0</formula>
    </cfRule>
  </conditionalFormatting>
  <conditionalFormatting sqref="G11:G12">
    <cfRule type="cellIs" dxfId="14" priority="23" operator="equal">
      <formula>0</formula>
    </cfRule>
  </conditionalFormatting>
  <conditionalFormatting sqref="G14:G15">
    <cfRule type="cellIs" dxfId="13" priority="22" operator="equal">
      <formula>0</formula>
    </cfRule>
  </conditionalFormatting>
  <conditionalFormatting sqref="G17:G18">
    <cfRule type="cellIs" dxfId="12" priority="21" operator="equal">
      <formula>0</formula>
    </cfRule>
  </conditionalFormatting>
  <conditionalFormatting sqref="G20:G21">
    <cfRule type="cellIs" dxfId="11" priority="20" operator="equal">
      <formula>0</formula>
    </cfRule>
  </conditionalFormatting>
  <conditionalFormatting sqref="K8:K9">
    <cfRule type="cellIs" dxfId="10" priority="19" operator="equal">
      <formula>0</formula>
    </cfRule>
  </conditionalFormatting>
  <conditionalFormatting sqref="K11:K12">
    <cfRule type="cellIs" dxfId="9" priority="18" operator="equal">
      <formula>0</formula>
    </cfRule>
  </conditionalFormatting>
  <conditionalFormatting sqref="K14:K15">
    <cfRule type="cellIs" dxfId="8" priority="17" operator="equal">
      <formula>0</formula>
    </cfRule>
  </conditionalFormatting>
  <conditionalFormatting sqref="K17:K18">
    <cfRule type="cellIs" dxfId="7" priority="16" operator="equal">
      <formula>0</formula>
    </cfRule>
  </conditionalFormatting>
  <conditionalFormatting sqref="K20:K21">
    <cfRule type="cellIs" dxfId="6" priority="15" operator="equal">
      <formula>0</formula>
    </cfRule>
  </conditionalFormatting>
  <conditionalFormatting sqref="O8:O9">
    <cfRule type="cellIs" dxfId="5" priority="14" operator="equal">
      <formula>0</formula>
    </cfRule>
  </conditionalFormatting>
  <conditionalFormatting sqref="O11:O12">
    <cfRule type="cellIs" dxfId="4" priority="13" operator="equal">
      <formula>0</formula>
    </cfRule>
  </conditionalFormatting>
  <conditionalFormatting sqref="O14:O15">
    <cfRule type="cellIs" dxfId="3" priority="12" operator="equal">
      <formula>0</formula>
    </cfRule>
  </conditionalFormatting>
  <conditionalFormatting sqref="O17:O18">
    <cfRule type="cellIs" dxfId="2" priority="11" operator="equal">
      <formula>0</formula>
    </cfRule>
  </conditionalFormatting>
  <conditionalFormatting sqref="O20:O21">
    <cfRule type="cellIs" dxfId="1" priority="10" operator="equal">
      <formula>0</formula>
    </cfRule>
  </conditionalFormatting>
  <pageMargins left="0.23622047244094491" right="0.23622047244094491" top="0.74803149606299213" bottom="0.74803149606299213" header="0.31496062992125984" footer="0.31496062992125984"/>
  <pageSetup paperSize="8" scale="7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505" r:id="rId4" name="Button 49">
              <controlPr defaultSize="0" print="0" autoFill="0" autoPict="0" macro="[0]!'PrefillSheet &quot;Table_2&quot;'">
                <anchor moveWithCells="1" sizeWithCells="1">
                  <from>
                    <xdr:col>4</xdr:col>
                    <xdr:colOff>95250</xdr:colOff>
                    <xdr:row>3</xdr:row>
                    <xdr:rowOff>85725</xdr:rowOff>
                  </from>
                  <to>
                    <xdr:col>5</xdr:col>
                    <xdr:colOff>1400175</xdr:colOff>
                    <xdr:row>3</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Lists!$D$2:$D$3</xm:f>
          </x14:formula1>
          <xm:sqref>H8:H22 L8:L22 P8:P22</xm:sqref>
        </x14:dataValidation>
        <x14:dataValidation type="list" allowBlank="1" showInputMessage="1" showErrorMessage="1">
          <x14:formula1>
            <xm:f>'Footnotes list'!$D$9:$D$58</xm:f>
          </x14:formula1>
          <xm:sqref>I8:I22 M8:M22 Q8:Q22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9CDC9"/>
    <pageSetUpPr fitToPage="1"/>
  </sheetPr>
  <dimension ref="B1:BC32"/>
  <sheetViews>
    <sheetView showGridLines="0" zoomScaleNormal="100" workbookViewId="0">
      <pane xSplit="3" ySplit="8" topLeftCell="D9" activePane="bottomRight" state="frozen"/>
      <selection pane="topRight" activeCell="D1" sqref="D1"/>
      <selection pane="bottomLeft" activeCell="A9" sqref="A9"/>
      <selection pane="bottomRight" activeCell="H14" sqref="H14"/>
    </sheetView>
  </sheetViews>
  <sheetFormatPr defaultColWidth="8.7109375" defaultRowHeight="12.75" x14ac:dyDescent="0.2"/>
  <cols>
    <col min="1" max="1" width="1.5703125" style="229" customWidth="1"/>
    <col min="2" max="3" width="31.140625" style="229" customWidth="1"/>
    <col min="4" max="4" width="34.85546875" style="229" customWidth="1"/>
    <col min="5" max="10" width="31.140625" style="229" customWidth="1"/>
    <col min="11" max="11" width="8.7109375" style="229"/>
    <col min="12" max="12" width="8.7109375" style="229" customWidth="1"/>
    <col min="13" max="13" width="10.85546875" style="229" customWidth="1"/>
    <col min="14" max="15" width="10.140625" style="229" customWidth="1"/>
    <col min="16" max="16" width="8.42578125" style="229" customWidth="1"/>
    <col min="17" max="34" width="10.140625" style="229" customWidth="1"/>
    <col min="35" max="36" width="4.140625" style="229" customWidth="1"/>
    <col min="37" max="55" width="10.7109375" style="229" customWidth="1"/>
    <col min="56" max="16384" width="8.7109375" style="229"/>
  </cols>
  <sheetData>
    <row r="1" spans="2:55" ht="27" customHeight="1" x14ac:dyDescent="0.2">
      <c r="B1" s="602" t="s">
        <v>692</v>
      </c>
      <c r="C1" s="595"/>
      <c r="D1" s="596" t="s">
        <v>668</v>
      </c>
      <c r="E1" s="596" t="s">
        <v>669</v>
      </c>
      <c r="F1" s="596" t="s">
        <v>686</v>
      </c>
      <c r="G1" s="595" t="s">
        <v>687</v>
      </c>
      <c r="H1" s="595" t="s">
        <v>688</v>
      </c>
      <c r="I1" s="595" t="s">
        <v>689</v>
      </c>
      <c r="J1" s="595" t="s">
        <v>690</v>
      </c>
      <c r="M1" s="599" t="s">
        <v>693</v>
      </c>
      <c r="N1" s="599"/>
      <c r="O1" s="599"/>
      <c r="P1" s="599" t="s">
        <v>693</v>
      </c>
      <c r="Q1" s="599"/>
      <c r="R1" s="599" t="s">
        <v>693</v>
      </c>
      <c r="S1" s="599"/>
      <c r="T1" s="599" t="s">
        <v>693</v>
      </c>
      <c r="U1" s="599"/>
      <c r="V1" s="599" t="s">
        <v>693</v>
      </c>
      <c r="W1" s="599"/>
      <c r="X1" s="599" t="s">
        <v>693</v>
      </c>
      <c r="Y1" s="599"/>
      <c r="Z1" s="599" t="s">
        <v>693</v>
      </c>
      <c r="AA1" s="599"/>
      <c r="AB1" s="599" t="s">
        <v>693</v>
      </c>
      <c r="AC1" s="599"/>
      <c r="AD1" s="599" t="s">
        <v>693</v>
      </c>
      <c r="AE1" s="599"/>
      <c r="AF1" s="599" t="s">
        <v>693</v>
      </c>
      <c r="AG1" s="599"/>
      <c r="AH1" s="599" t="s">
        <v>693</v>
      </c>
      <c r="AI1" s="250"/>
    </row>
    <row r="2" spans="2:55" ht="68.099999999999994" customHeight="1" x14ac:dyDescent="0.4">
      <c r="B2" s="603" t="s">
        <v>691</v>
      </c>
      <c r="C2" s="597"/>
      <c r="D2" s="598" t="s">
        <v>666</v>
      </c>
      <c r="E2" s="598" t="s">
        <v>667</v>
      </c>
      <c r="F2" s="598" t="s">
        <v>671</v>
      </c>
      <c r="G2" s="598" t="s">
        <v>682</v>
      </c>
      <c r="H2" s="598" t="s">
        <v>683</v>
      </c>
      <c r="I2" s="598" t="s">
        <v>684</v>
      </c>
      <c r="J2" s="598" t="s">
        <v>685</v>
      </c>
      <c r="M2" s="601" t="s">
        <v>670</v>
      </c>
      <c r="N2" s="600"/>
      <c r="O2" s="600"/>
      <c r="P2" s="600" t="s">
        <v>672</v>
      </c>
      <c r="Q2" s="600"/>
      <c r="R2" s="600" t="s">
        <v>680</v>
      </c>
      <c r="S2" s="600"/>
      <c r="T2" s="600" t="s">
        <v>681</v>
      </c>
      <c r="U2" s="600"/>
      <c r="V2" s="600" t="s">
        <v>679</v>
      </c>
      <c r="W2" s="600"/>
      <c r="X2" s="600" t="s">
        <v>678</v>
      </c>
      <c r="Y2" s="600"/>
      <c r="Z2" s="600" t="s">
        <v>677</v>
      </c>
      <c r="AA2" s="600"/>
      <c r="AB2" s="600" t="s">
        <v>676</v>
      </c>
      <c r="AC2" s="600"/>
      <c r="AD2" s="600" t="s">
        <v>675</v>
      </c>
      <c r="AE2" s="600"/>
      <c r="AF2" s="600" t="s">
        <v>674</v>
      </c>
      <c r="AG2" s="600"/>
      <c r="AH2" s="600" t="s">
        <v>673</v>
      </c>
      <c r="AI2" s="594"/>
    </row>
    <row r="3" spans="2:55" ht="8.4499999999999993" customHeight="1" thickBot="1" x14ac:dyDescent="0.25"/>
    <row r="4" spans="2:55" ht="29.45" customHeight="1" x14ac:dyDescent="0.2">
      <c r="B4" s="787" t="s">
        <v>624</v>
      </c>
      <c r="C4" s="788"/>
      <c r="D4" s="788"/>
      <c r="E4" s="788"/>
      <c r="F4" s="788"/>
      <c r="G4" s="788"/>
      <c r="H4" s="788"/>
      <c r="I4" s="788"/>
      <c r="J4" s="788"/>
    </row>
    <row r="5" spans="2:55" ht="16.5" thickBot="1" x14ac:dyDescent="0.25">
      <c r="B5" s="503" t="s">
        <v>1</v>
      </c>
      <c r="C5" s="557" t="str">
        <f>'GETTING STARTED'!G9</f>
        <v>LU</v>
      </c>
      <c r="D5" s="502"/>
      <c r="E5" s="502"/>
      <c r="F5" s="502"/>
      <c r="G5" s="501" t="s">
        <v>538</v>
      </c>
      <c r="H5" s="498" t="s">
        <v>537</v>
      </c>
      <c r="I5" s="498" t="s">
        <v>536</v>
      </c>
      <c r="J5" s="500" t="s">
        <v>535</v>
      </c>
    </row>
    <row r="6" spans="2:55" ht="16.5" thickBot="1" x14ac:dyDescent="0.25">
      <c r="B6" s="499" t="s">
        <v>88</v>
      </c>
      <c r="C6" s="557">
        <f>IF('GETTING STARTED'!E10="","",'GETTING STARTED'!E10)</f>
        <v>2021</v>
      </c>
      <c r="D6" s="498"/>
      <c r="E6" s="498"/>
      <c r="F6" s="498"/>
      <c r="G6" s="497" t="s">
        <v>534</v>
      </c>
      <c r="H6" s="496"/>
      <c r="I6" s="496"/>
      <c r="J6" s="496"/>
    </row>
    <row r="7" spans="2:55" ht="14.1" customHeight="1" thickBot="1" x14ac:dyDescent="0.25">
      <c r="B7" s="789" t="s">
        <v>626</v>
      </c>
      <c r="C7" s="790" t="s">
        <v>507</v>
      </c>
      <c r="D7" s="592" t="s">
        <v>659</v>
      </c>
      <c r="E7" s="592" t="s">
        <v>660</v>
      </c>
      <c r="F7" s="592" t="s">
        <v>661</v>
      </c>
      <c r="G7" s="593" t="s">
        <v>662</v>
      </c>
      <c r="H7" s="592" t="s">
        <v>664</v>
      </c>
      <c r="I7" s="592" t="s">
        <v>663</v>
      </c>
      <c r="J7" s="592" t="s">
        <v>665</v>
      </c>
      <c r="K7" s="490"/>
      <c r="L7" s="490"/>
      <c r="AK7" s="797" t="s">
        <v>641</v>
      </c>
      <c r="AL7" s="797"/>
      <c r="AM7" s="797"/>
      <c r="AN7" s="559" t="s">
        <v>642</v>
      </c>
      <c r="AO7" s="559"/>
      <c r="AP7" s="559"/>
      <c r="AQ7" s="559"/>
      <c r="AR7" s="559"/>
      <c r="AS7" s="559"/>
      <c r="AT7" s="559"/>
      <c r="AU7" s="559"/>
      <c r="AV7" s="559"/>
      <c r="AW7" s="559"/>
      <c r="AX7" s="559"/>
      <c r="AY7" s="559"/>
      <c r="AZ7" s="559"/>
      <c r="BA7" s="559"/>
      <c r="BB7" s="559"/>
      <c r="BC7" s="559"/>
    </row>
    <row r="8" spans="2:55" ht="82.5" customHeight="1" thickBot="1" x14ac:dyDescent="0.25">
      <c r="B8" s="790"/>
      <c r="C8" s="790"/>
      <c r="D8" s="495" t="s">
        <v>650</v>
      </c>
      <c r="E8" s="495" t="s">
        <v>649</v>
      </c>
      <c r="F8" s="495" t="s">
        <v>651</v>
      </c>
      <c r="G8" s="513" t="s">
        <v>627</v>
      </c>
      <c r="H8" s="495" t="s">
        <v>533</v>
      </c>
      <c r="I8" s="495" t="s">
        <v>532</v>
      </c>
      <c r="J8" s="495" t="s">
        <v>531</v>
      </c>
      <c r="K8" s="490"/>
      <c r="L8" s="490"/>
      <c r="M8" s="571" t="s">
        <v>644</v>
      </c>
      <c r="N8" s="567" t="str">
        <f>AS8</f>
        <v>Total</v>
      </c>
      <c r="O8" s="567" t="str">
        <f>AT8</f>
        <v>Cereals</v>
      </c>
      <c r="P8" s="566" t="str">
        <f>CONCATENATE(O8," share %")</f>
        <v>Cereals share %</v>
      </c>
      <c r="Q8" s="567" t="str">
        <f>AU8</f>
        <v>Dairy</v>
      </c>
      <c r="R8" s="566" t="str">
        <f>CONCATENATE(Q8," share %")</f>
        <v>Dairy share %</v>
      </c>
      <c r="S8" s="567" t="str">
        <f>AV8</f>
        <v>Eggs</v>
      </c>
      <c r="T8" s="565" t="s">
        <v>643</v>
      </c>
      <c r="U8" s="567" t="str">
        <f>AW8</f>
        <v>Fish</v>
      </c>
      <c r="V8" s="566" t="str">
        <f>CONCATENATE(U8," share %")</f>
        <v>Fish share %</v>
      </c>
      <c r="W8" s="567" t="str">
        <f>AX8</f>
        <v>Fruits</v>
      </c>
      <c r="X8" s="566" t="str">
        <f>CONCATENATE(W8," share %")</f>
        <v>Fruits share %</v>
      </c>
      <c r="Y8" s="567" t="str">
        <f>AY8</f>
        <v>Meat</v>
      </c>
      <c r="Z8" s="566" t="str">
        <f>CONCATENATE(Y8," share %")</f>
        <v>Meat share %</v>
      </c>
      <c r="AA8" s="567" t="str">
        <f>AZ8</f>
        <v>Oilcrops</v>
      </c>
      <c r="AB8" s="566" t="str">
        <f>CONCATENATE(AA8," share %")</f>
        <v>Oilcrops share %</v>
      </c>
      <c r="AC8" s="567" t="str">
        <f>BA8</f>
        <v>Potatoes</v>
      </c>
      <c r="AD8" s="566" t="str">
        <f>CONCATENATE(AC8," share %")</f>
        <v>Potatoes share %</v>
      </c>
      <c r="AE8" s="567" t="str">
        <f>BB8</f>
        <v>Sugarbeets</v>
      </c>
      <c r="AF8" s="566" t="str">
        <f>CONCATENATE(AE8," share %")</f>
        <v>Sugarbeets share %</v>
      </c>
      <c r="AG8" s="567" t="str">
        <f t="shared" ref="AG8" si="0">BC8</f>
        <v>Vegetables</v>
      </c>
      <c r="AH8" s="566" t="str">
        <f>CONCATENATE(AG8," share %")</f>
        <v>Vegetables share %</v>
      </c>
      <c r="AI8" s="560"/>
      <c r="AJ8" s="560"/>
      <c r="AK8" s="561" t="s">
        <v>630</v>
      </c>
      <c r="AL8" s="561">
        <v>2019</v>
      </c>
      <c r="AM8" s="561">
        <v>2020</v>
      </c>
      <c r="AN8" s="562" t="s">
        <v>629</v>
      </c>
      <c r="AO8" s="562" t="s">
        <v>630</v>
      </c>
      <c r="AP8" s="562">
        <v>2019</v>
      </c>
      <c r="AQ8" s="562">
        <v>2020</v>
      </c>
      <c r="AR8" s="562" t="s">
        <v>629</v>
      </c>
      <c r="AS8" s="562" t="s">
        <v>506</v>
      </c>
      <c r="AT8" s="562" t="s">
        <v>631</v>
      </c>
      <c r="AU8" s="562" t="s">
        <v>632</v>
      </c>
      <c r="AV8" s="562" t="s">
        <v>633</v>
      </c>
      <c r="AW8" s="562" t="s">
        <v>634</v>
      </c>
      <c r="AX8" s="562" t="s">
        <v>635</v>
      </c>
      <c r="AY8" s="562" t="s">
        <v>636</v>
      </c>
      <c r="AZ8" s="562" t="s">
        <v>637</v>
      </c>
      <c r="BA8" s="562" t="s">
        <v>638</v>
      </c>
      <c r="BB8" s="562" t="s">
        <v>639</v>
      </c>
      <c r="BC8" s="562" t="s">
        <v>640</v>
      </c>
    </row>
    <row r="9" spans="2:55" ht="17.100000000000001" customHeight="1" thickBot="1" x14ac:dyDescent="0.25">
      <c r="B9" s="576" t="s">
        <v>605</v>
      </c>
      <c r="C9" s="577" t="s">
        <v>498</v>
      </c>
      <c r="D9" s="575" t="e">
        <f>IF(I9=0,H9,(G9*I9+H9*J9)/100)</f>
        <v>#DIV/0!</v>
      </c>
      <c r="E9" s="573" t="e">
        <f>H9+((O9*P9/100+Q9*R9/100+S9*T9/100+U9*V9/100+W9*X9/100+Y9*Z9/100+AA9*AB9/100+AC9*AD9/100+AE9*AF9/100+AG9*AH9/100))</f>
        <v>#DIV/0!</v>
      </c>
      <c r="F9" s="573" t="e">
        <f>F$14*M9</f>
        <v>#DIV/0!</v>
      </c>
      <c r="G9" s="569" t="e">
        <f>N9</f>
        <v>#DIV/0!</v>
      </c>
      <c r="H9" s="558"/>
      <c r="I9" s="494">
        <v>100</v>
      </c>
      <c r="J9" s="588">
        <f>100-I9</f>
        <v>0</v>
      </c>
      <c r="K9" s="490"/>
      <c r="L9" s="490"/>
      <c r="M9" s="572" t="e">
        <f>N9/N$14</f>
        <v>#DIV/0!</v>
      </c>
      <c r="N9" s="568" t="e">
        <f>AS9*1000*$AM9/$AL9</f>
        <v>#DIV/0!</v>
      </c>
      <c r="O9" s="568" t="e">
        <f>AT9*1000*$AM9/$AL9</f>
        <v>#DIV/0!</v>
      </c>
      <c r="P9" s="494">
        <v>100</v>
      </c>
      <c r="Q9" s="568" t="e">
        <f>AU9*1000*$AM9/$AL9</f>
        <v>#DIV/0!</v>
      </c>
      <c r="R9" s="494">
        <v>100</v>
      </c>
      <c r="S9" s="568" t="e">
        <f>AV9*1000*$AM9/$AL9</f>
        <v>#DIV/0!</v>
      </c>
      <c r="T9" s="494">
        <v>100</v>
      </c>
      <c r="U9" s="568" t="e">
        <f>AW9*1000*$AM9/$AL9</f>
        <v>#DIV/0!</v>
      </c>
      <c r="V9" s="494">
        <v>100</v>
      </c>
      <c r="W9" s="568" t="e">
        <f>AX9*1000*$AM9/$AL9</f>
        <v>#DIV/0!</v>
      </c>
      <c r="X9" s="494">
        <v>100</v>
      </c>
      <c r="Y9" s="568" t="e">
        <f>AY9*1000*$AM9/$AL9</f>
        <v>#DIV/0!</v>
      </c>
      <c r="Z9" s="494">
        <v>100</v>
      </c>
      <c r="AA9" s="568" t="e">
        <f>AZ9*1000*$AM9/$AL9</f>
        <v>#DIV/0!</v>
      </c>
      <c r="AB9" s="494">
        <v>100</v>
      </c>
      <c r="AC9" s="568" t="e">
        <f>BA9*1000*$AM9/$AL9</f>
        <v>#DIV/0!</v>
      </c>
      <c r="AD9" s="494">
        <v>100</v>
      </c>
      <c r="AE9" s="568" t="e">
        <f>BB9*1000*$AM9/$AL9</f>
        <v>#DIV/0!</v>
      </c>
      <c r="AF9" s="494">
        <v>100</v>
      </c>
      <c r="AG9" s="568" t="e">
        <f>BC9*1000*$AM9/$AL9</f>
        <v>#DIV/0!</v>
      </c>
      <c r="AH9" s="494">
        <v>100</v>
      </c>
      <c r="AI9" s="560"/>
      <c r="AJ9" s="560"/>
      <c r="AK9" s="563"/>
      <c r="AL9" s="563"/>
      <c r="AM9" s="563"/>
      <c r="AN9" s="564"/>
      <c r="AO9" s="564"/>
      <c r="AP9" s="564"/>
      <c r="AQ9" s="564"/>
      <c r="AR9" s="564"/>
      <c r="AS9" s="564"/>
      <c r="AT9" s="564"/>
      <c r="AU9" s="564"/>
      <c r="AV9" s="564"/>
      <c r="AW9" s="564"/>
      <c r="AX9" s="564"/>
      <c r="AY9" s="564"/>
      <c r="AZ9" s="564"/>
      <c r="BA9" s="564"/>
      <c r="BB9" s="564"/>
      <c r="BC9" s="564"/>
    </row>
    <row r="10" spans="2:55" ht="17.100000000000001" customHeight="1" thickBot="1" x14ac:dyDescent="0.25">
      <c r="B10" s="578" t="s">
        <v>499</v>
      </c>
      <c r="C10" s="579" t="s">
        <v>500</v>
      </c>
      <c r="D10" s="575" t="e">
        <f t="shared" ref="D10:D13" si="1">IF(I10=0,H10,(G10*I10+H10*J10)/100)</f>
        <v>#DIV/0!</v>
      </c>
      <c r="E10" s="573" t="e">
        <f t="shared" ref="E10:E13" si="2">H10+((O10*P10/100+Q10*R10/100+S10*T10/100+U10*V10/100+W10*X10/100+Y10*Z10/100+AA10*AB10/100+AC10*AD10/100+AE10*AF10/100+AG10*AH10/100))</f>
        <v>#DIV/0!</v>
      </c>
      <c r="F10" s="573" t="e">
        <f t="shared" ref="F10:F13" si="3">F$14*M10</f>
        <v>#DIV/0!</v>
      </c>
      <c r="G10" s="569" t="e">
        <f t="shared" ref="G10:G13" si="4">N10</f>
        <v>#DIV/0!</v>
      </c>
      <c r="H10" s="558"/>
      <c r="I10" s="494">
        <v>100</v>
      </c>
      <c r="J10" s="588">
        <f>100-I10</f>
        <v>0</v>
      </c>
      <c r="K10" s="490"/>
      <c r="L10" s="490"/>
      <c r="M10" s="572" t="e">
        <f t="shared" ref="M10:M13" si="5">N10/N$14</f>
        <v>#DIV/0!</v>
      </c>
      <c r="N10" s="568" t="e">
        <f t="shared" ref="N10:N13" si="6">AS10*1000*$AM10/$AL10</f>
        <v>#DIV/0!</v>
      </c>
      <c r="O10" s="568" t="e">
        <f t="shared" ref="O10:O13" si="7">AT10*1000*$AM10/$AL10</f>
        <v>#DIV/0!</v>
      </c>
      <c r="P10" s="494">
        <v>100</v>
      </c>
      <c r="Q10" s="568" t="e">
        <f t="shared" ref="Q10:Q13" si="8">AU10*1000*$AM10/$AL10</f>
        <v>#DIV/0!</v>
      </c>
      <c r="R10" s="494">
        <v>100</v>
      </c>
      <c r="S10" s="568" t="e">
        <f t="shared" ref="S10:S13" si="9">AV10*1000*$AM10/$AL10</f>
        <v>#DIV/0!</v>
      </c>
      <c r="T10" s="494">
        <v>100</v>
      </c>
      <c r="U10" s="568" t="e">
        <f t="shared" ref="U10:U13" si="10">AW10*1000*$AM10/$AL10</f>
        <v>#DIV/0!</v>
      </c>
      <c r="V10" s="494">
        <v>100</v>
      </c>
      <c r="W10" s="568" t="e">
        <f t="shared" ref="W10:W13" si="11">AX10*1000*$AM10/$AL10</f>
        <v>#DIV/0!</v>
      </c>
      <c r="X10" s="494">
        <v>100</v>
      </c>
      <c r="Y10" s="568" t="e">
        <f t="shared" ref="Y10:Y13" si="12">AY10*1000*$AM10/$AL10</f>
        <v>#DIV/0!</v>
      </c>
      <c r="Z10" s="494">
        <v>100</v>
      </c>
      <c r="AA10" s="568" t="e">
        <f t="shared" ref="AA10:AA13" si="13">AZ10*1000*$AM10/$AL10</f>
        <v>#DIV/0!</v>
      </c>
      <c r="AB10" s="494">
        <v>100</v>
      </c>
      <c r="AC10" s="568" t="e">
        <f t="shared" ref="AC10:AC13" si="14">BA10*1000*$AM10/$AL10</f>
        <v>#DIV/0!</v>
      </c>
      <c r="AD10" s="494">
        <v>100</v>
      </c>
      <c r="AE10" s="568" t="e">
        <f t="shared" ref="AE10:AE13" si="15">BB10*1000*$AM10/$AL10</f>
        <v>#DIV/0!</v>
      </c>
      <c r="AF10" s="494">
        <v>100</v>
      </c>
      <c r="AG10" s="568" t="e">
        <f t="shared" ref="AG10:AG13" si="16">BC10*1000*$AM10/$AL10</f>
        <v>#DIV/0!</v>
      </c>
      <c r="AH10" s="494">
        <v>100</v>
      </c>
      <c r="AI10" s="560"/>
      <c r="AJ10" s="560"/>
      <c r="AK10" s="563"/>
      <c r="AL10" s="563"/>
      <c r="AM10" s="563"/>
      <c r="AN10" s="564"/>
      <c r="AO10" s="564"/>
      <c r="AP10" s="564"/>
      <c r="AQ10" s="564"/>
      <c r="AR10" s="564"/>
      <c r="AS10" s="564"/>
      <c r="AT10" s="564"/>
      <c r="AU10" s="564"/>
      <c r="AV10" s="564"/>
      <c r="AW10" s="564"/>
      <c r="AX10" s="564"/>
      <c r="AY10" s="564"/>
      <c r="AZ10" s="564"/>
      <c r="BA10" s="564"/>
      <c r="BB10" s="564"/>
      <c r="BC10" s="564"/>
    </row>
    <row r="11" spans="2:55" ht="17.100000000000001" customHeight="1" thickBot="1" x14ac:dyDescent="0.25">
      <c r="B11" s="578" t="s">
        <v>607</v>
      </c>
      <c r="C11" s="579" t="s">
        <v>501</v>
      </c>
      <c r="D11" s="575" t="e">
        <f t="shared" si="1"/>
        <v>#DIV/0!</v>
      </c>
      <c r="E11" s="573" t="e">
        <f t="shared" si="2"/>
        <v>#DIV/0!</v>
      </c>
      <c r="F11" s="573" t="e">
        <f t="shared" si="3"/>
        <v>#DIV/0!</v>
      </c>
      <c r="G11" s="569" t="e">
        <f t="shared" si="4"/>
        <v>#DIV/0!</v>
      </c>
      <c r="H11" s="558"/>
      <c r="I11" s="494">
        <v>100</v>
      </c>
      <c r="J11" s="588">
        <f>100-I11</f>
        <v>0</v>
      </c>
      <c r="K11" s="490"/>
      <c r="L11" s="490"/>
      <c r="M11" s="572" t="e">
        <f t="shared" si="5"/>
        <v>#DIV/0!</v>
      </c>
      <c r="N11" s="568" t="e">
        <f t="shared" si="6"/>
        <v>#DIV/0!</v>
      </c>
      <c r="O11" s="568" t="e">
        <f t="shared" si="7"/>
        <v>#DIV/0!</v>
      </c>
      <c r="P11" s="494">
        <v>100</v>
      </c>
      <c r="Q11" s="568" t="e">
        <f t="shared" si="8"/>
        <v>#DIV/0!</v>
      </c>
      <c r="R11" s="494">
        <v>100</v>
      </c>
      <c r="S11" s="568" t="e">
        <f t="shared" si="9"/>
        <v>#DIV/0!</v>
      </c>
      <c r="T11" s="494">
        <v>100</v>
      </c>
      <c r="U11" s="568" t="e">
        <f t="shared" si="10"/>
        <v>#DIV/0!</v>
      </c>
      <c r="V11" s="494">
        <v>100</v>
      </c>
      <c r="W11" s="568" t="e">
        <f t="shared" si="11"/>
        <v>#DIV/0!</v>
      </c>
      <c r="X11" s="494">
        <v>100</v>
      </c>
      <c r="Y11" s="568" t="e">
        <f t="shared" si="12"/>
        <v>#DIV/0!</v>
      </c>
      <c r="Z11" s="494">
        <v>100</v>
      </c>
      <c r="AA11" s="568" t="e">
        <f t="shared" si="13"/>
        <v>#DIV/0!</v>
      </c>
      <c r="AB11" s="494">
        <v>100</v>
      </c>
      <c r="AC11" s="568" t="e">
        <f t="shared" si="14"/>
        <v>#DIV/0!</v>
      </c>
      <c r="AD11" s="494">
        <v>100</v>
      </c>
      <c r="AE11" s="568" t="e">
        <f t="shared" si="15"/>
        <v>#DIV/0!</v>
      </c>
      <c r="AF11" s="494">
        <v>100</v>
      </c>
      <c r="AG11" s="568" t="e">
        <f t="shared" si="16"/>
        <v>#DIV/0!</v>
      </c>
      <c r="AH11" s="494">
        <v>100</v>
      </c>
      <c r="AI11" s="560"/>
      <c r="AJ11" s="560"/>
      <c r="AK11" s="563"/>
      <c r="AL11" s="563"/>
      <c r="AM11" s="563"/>
      <c r="AN11" s="564"/>
      <c r="AO11" s="564"/>
      <c r="AP11" s="564"/>
      <c r="AQ11" s="564"/>
      <c r="AR11" s="564"/>
      <c r="AS11" s="564"/>
      <c r="AT11" s="564"/>
      <c r="AU11" s="564"/>
      <c r="AV11" s="564"/>
      <c r="AW11" s="564"/>
      <c r="AX11" s="564"/>
      <c r="AY11" s="564"/>
      <c r="AZ11" s="564"/>
      <c r="BA11" s="564"/>
      <c r="BB11" s="564"/>
      <c r="BC11" s="564"/>
    </row>
    <row r="12" spans="2:55" ht="17.100000000000001" customHeight="1" thickBot="1" x14ac:dyDescent="0.25">
      <c r="B12" s="578" t="s">
        <v>606</v>
      </c>
      <c r="C12" s="579" t="s">
        <v>502</v>
      </c>
      <c r="D12" s="575" t="e">
        <f t="shared" si="1"/>
        <v>#DIV/0!</v>
      </c>
      <c r="E12" s="573" t="e">
        <f t="shared" si="2"/>
        <v>#DIV/0!</v>
      </c>
      <c r="F12" s="573" t="e">
        <f t="shared" si="3"/>
        <v>#DIV/0!</v>
      </c>
      <c r="G12" s="569" t="e">
        <f t="shared" si="4"/>
        <v>#DIV/0!</v>
      </c>
      <c r="H12" s="558"/>
      <c r="I12" s="494">
        <v>100</v>
      </c>
      <c r="J12" s="588">
        <f>100-I12</f>
        <v>0</v>
      </c>
      <c r="K12" s="490"/>
      <c r="L12" s="490"/>
      <c r="M12" s="572" t="e">
        <f t="shared" si="5"/>
        <v>#DIV/0!</v>
      </c>
      <c r="N12" s="568" t="e">
        <f t="shared" si="6"/>
        <v>#DIV/0!</v>
      </c>
      <c r="O12" s="568" t="e">
        <f t="shared" si="7"/>
        <v>#DIV/0!</v>
      </c>
      <c r="P12" s="494">
        <v>100</v>
      </c>
      <c r="Q12" s="568" t="e">
        <f t="shared" si="8"/>
        <v>#DIV/0!</v>
      </c>
      <c r="R12" s="494">
        <v>100</v>
      </c>
      <c r="S12" s="568" t="e">
        <f t="shared" si="9"/>
        <v>#DIV/0!</v>
      </c>
      <c r="T12" s="494">
        <v>100</v>
      </c>
      <c r="U12" s="568" t="e">
        <f t="shared" si="10"/>
        <v>#DIV/0!</v>
      </c>
      <c r="V12" s="494">
        <v>100</v>
      </c>
      <c r="W12" s="568" t="e">
        <f t="shared" si="11"/>
        <v>#DIV/0!</v>
      </c>
      <c r="X12" s="494">
        <v>100</v>
      </c>
      <c r="Y12" s="568" t="e">
        <f t="shared" si="12"/>
        <v>#DIV/0!</v>
      </c>
      <c r="Z12" s="494">
        <v>100</v>
      </c>
      <c r="AA12" s="568" t="e">
        <f t="shared" si="13"/>
        <v>#DIV/0!</v>
      </c>
      <c r="AB12" s="494">
        <v>100</v>
      </c>
      <c r="AC12" s="568" t="e">
        <f t="shared" si="14"/>
        <v>#DIV/0!</v>
      </c>
      <c r="AD12" s="494">
        <v>100</v>
      </c>
      <c r="AE12" s="568" t="e">
        <f t="shared" si="15"/>
        <v>#DIV/0!</v>
      </c>
      <c r="AF12" s="494">
        <v>100</v>
      </c>
      <c r="AG12" s="568" t="e">
        <f t="shared" si="16"/>
        <v>#DIV/0!</v>
      </c>
      <c r="AH12" s="494">
        <v>100</v>
      </c>
      <c r="AI12" s="560"/>
      <c r="AJ12" s="560"/>
      <c r="AK12" s="563"/>
      <c r="AL12" s="563"/>
      <c r="AM12" s="563"/>
      <c r="AN12" s="564"/>
      <c r="AO12" s="564"/>
      <c r="AP12" s="564"/>
      <c r="AQ12" s="564"/>
      <c r="AR12" s="564"/>
      <c r="AS12" s="564"/>
      <c r="AT12" s="564"/>
      <c r="AU12" s="564"/>
      <c r="AV12" s="564"/>
      <c r="AW12" s="564"/>
      <c r="AX12" s="564"/>
      <c r="AY12" s="564"/>
      <c r="AZ12" s="564"/>
      <c r="BA12" s="564"/>
      <c r="BB12" s="564"/>
      <c r="BC12" s="564"/>
    </row>
    <row r="13" spans="2:55" ht="17.100000000000001" customHeight="1" thickBot="1" x14ac:dyDescent="0.25">
      <c r="B13" s="578" t="s">
        <v>503</v>
      </c>
      <c r="C13" s="579" t="s">
        <v>504</v>
      </c>
      <c r="D13" s="575" t="e">
        <f t="shared" si="1"/>
        <v>#DIV/0!</v>
      </c>
      <c r="E13" s="573" t="e">
        <f t="shared" si="2"/>
        <v>#DIV/0!</v>
      </c>
      <c r="F13" s="573" t="e">
        <f t="shared" si="3"/>
        <v>#DIV/0!</v>
      </c>
      <c r="G13" s="569" t="e">
        <f t="shared" si="4"/>
        <v>#DIV/0!</v>
      </c>
      <c r="H13" s="558"/>
      <c r="I13" s="494">
        <v>100</v>
      </c>
      <c r="J13" s="589">
        <f>100-I13</f>
        <v>0</v>
      </c>
      <c r="K13" s="490"/>
      <c r="L13" s="490"/>
      <c r="M13" s="572" t="e">
        <f t="shared" si="5"/>
        <v>#DIV/0!</v>
      </c>
      <c r="N13" s="568" t="e">
        <f t="shared" si="6"/>
        <v>#DIV/0!</v>
      </c>
      <c r="O13" s="568" t="e">
        <f t="shared" si="7"/>
        <v>#DIV/0!</v>
      </c>
      <c r="P13" s="494">
        <v>100</v>
      </c>
      <c r="Q13" s="568" t="e">
        <f t="shared" si="8"/>
        <v>#DIV/0!</v>
      </c>
      <c r="R13" s="494">
        <v>100</v>
      </c>
      <c r="S13" s="568" t="e">
        <f t="shared" si="9"/>
        <v>#DIV/0!</v>
      </c>
      <c r="T13" s="494">
        <v>100</v>
      </c>
      <c r="U13" s="568" t="e">
        <f t="shared" si="10"/>
        <v>#DIV/0!</v>
      </c>
      <c r="V13" s="494">
        <v>100</v>
      </c>
      <c r="W13" s="568" t="e">
        <f t="shared" si="11"/>
        <v>#DIV/0!</v>
      </c>
      <c r="X13" s="494">
        <v>100</v>
      </c>
      <c r="Y13" s="568" t="e">
        <f t="shared" si="12"/>
        <v>#DIV/0!</v>
      </c>
      <c r="Z13" s="494">
        <v>100</v>
      </c>
      <c r="AA13" s="568" t="e">
        <f t="shared" si="13"/>
        <v>#DIV/0!</v>
      </c>
      <c r="AB13" s="494">
        <v>100</v>
      </c>
      <c r="AC13" s="568" t="e">
        <f t="shared" si="14"/>
        <v>#DIV/0!</v>
      </c>
      <c r="AD13" s="494">
        <v>100</v>
      </c>
      <c r="AE13" s="568" t="e">
        <f t="shared" si="15"/>
        <v>#DIV/0!</v>
      </c>
      <c r="AF13" s="494">
        <v>100</v>
      </c>
      <c r="AG13" s="568" t="e">
        <f t="shared" si="16"/>
        <v>#DIV/0!</v>
      </c>
      <c r="AH13" s="494">
        <v>100</v>
      </c>
      <c r="AI13" s="560"/>
      <c r="AJ13" s="560"/>
      <c r="AK13" s="563"/>
      <c r="AL13" s="563"/>
      <c r="AM13" s="563"/>
      <c r="AN13" s="564"/>
      <c r="AO13" s="564"/>
      <c r="AP13" s="564"/>
      <c r="AQ13" s="564"/>
      <c r="AR13" s="564"/>
      <c r="AS13" s="564"/>
      <c r="AT13" s="564"/>
      <c r="AU13" s="564"/>
      <c r="AV13" s="564"/>
      <c r="AW13" s="564"/>
      <c r="AX13" s="564"/>
      <c r="AY13" s="564"/>
      <c r="AZ13" s="564"/>
      <c r="BA13" s="564"/>
      <c r="BB13" s="564"/>
      <c r="BC13" s="564"/>
    </row>
    <row r="14" spans="2:55" ht="17.100000000000001" customHeight="1" thickBot="1" x14ac:dyDescent="0.25">
      <c r="B14" s="580" t="s">
        <v>505</v>
      </c>
      <c r="C14" s="581" t="s">
        <v>506</v>
      </c>
      <c r="D14" s="582"/>
      <c r="E14" s="493"/>
      <c r="F14" s="573">
        <f>H14</f>
        <v>0</v>
      </c>
      <c r="G14" s="493" t="e">
        <f>IF(AND(TRIM(G9)="",TRIM(G10)="",TRIM(G11)="",TRIM(G12)="",TRIM(G13)=""),"",G9+G10+G11+G12+G13)</f>
        <v>#DIV/0!</v>
      </c>
      <c r="H14" s="492"/>
      <c r="I14" s="491"/>
      <c r="J14" s="491"/>
      <c r="K14" s="490"/>
      <c r="L14" s="490"/>
      <c r="M14" s="489"/>
      <c r="N14" s="570" t="e">
        <f>SUM(N9:N13)</f>
        <v>#DIV/0!</v>
      </c>
    </row>
    <row r="15" spans="2:55" ht="17.100000000000001" customHeight="1" thickBot="1" x14ac:dyDescent="0.25">
      <c r="B15" s="799" t="s">
        <v>648</v>
      </c>
      <c r="C15" s="800"/>
      <c r="D15" s="801"/>
      <c r="E15" s="793" t="s">
        <v>658</v>
      </c>
      <c r="F15" s="794"/>
      <c r="G15" s="794"/>
      <c r="H15" s="794"/>
      <c r="I15" s="794"/>
      <c r="J15" s="795"/>
      <c r="K15" s="490"/>
      <c r="L15" s="490"/>
      <c r="M15" s="489"/>
    </row>
    <row r="16" spans="2:55" ht="17.100000000000001" customHeight="1" x14ac:dyDescent="0.2">
      <c r="B16" s="583" t="s">
        <v>605</v>
      </c>
      <c r="C16" s="577" t="s">
        <v>498</v>
      </c>
      <c r="D16" s="587" t="e">
        <f>F9</f>
        <v>#DIV/0!</v>
      </c>
      <c r="E16" s="803" t="s">
        <v>656</v>
      </c>
      <c r="F16" s="804"/>
      <c r="G16" s="804"/>
      <c r="H16" s="804"/>
      <c r="I16" s="804"/>
      <c r="J16" s="805"/>
      <c r="K16" s="490"/>
      <c r="L16" s="490"/>
      <c r="M16" s="489"/>
    </row>
    <row r="17" spans="2:13" ht="17.100000000000001" customHeight="1" x14ac:dyDescent="0.2">
      <c r="B17" s="584" t="s">
        <v>499</v>
      </c>
      <c r="C17" s="579" t="s">
        <v>500</v>
      </c>
      <c r="D17" s="587" t="e">
        <f t="shared" ref="D17:D21" si="17">F10</f>
        <v>#DIV/0!</v>
      </c>
      <c r="E17" s="803" t="s">
        <v>652</v>
      </c>
      <c r="F17" s="804"/>
      <c r="G17" s="804"/>
      <c r="H17" s="804"/>
      <c r="I17" s="804"/>
      <c r="J17" s="805"/>
      <c r="K17" s="490"/>
      <c r="L17" s="490"/>
      <c r="M17" s="489"/>
    </row>
    <row r="18" spans="2:13" ht="17.100000000000001" customHeight="1" x14ac:dyDescent="0.2">
      <c r="B18" s="584" t="s">
        <v>607</v>
      </c>
      <c r="C18" s="579" t="s">
        <v>501</v>
      </c>
      <c r="D18" s="587" t="e">
        <f t="shared" si="17"/>
        <v>#DIV/0!</v>
      </c>
      <c r="E18" s="803" t="s">
        <v>653</v>
      </c>
      <c r="F18" s="804"/>
      <c r="G18" s="804"/>
      <c r="H18" s="804"/>
      <c r="I18" s="804"/>
      <c r="J18" s="805"/>
      <c r="K18" s="490"/>
      <c r="L18" s="490"/>
      <c r="M18" s="489"/>
    </row>
    <row r="19" spans="2:13" ht="17.100000000000001" customHeight="1" x14ac:dyDescent="0.2">
      <c r="B19" s="584" t="s">
        <v>606</v>
      </c>
      <c r="C19" s="579" t="s">
        <v>502</v>
      </c>
      <c r="D19" s="587" t="e">
        <f t="shared" si="17"/>
        <v>#DIV/0!</v>
      </c>
      <c r="E19" s="803" t="s">
        <v>654</v>
      </c>
      <c r="F19" s="804"/>
      <c r="G19" s="804"/>
      <c r="H19" s="804"/>
      <c r="I19" s="804"/>
      <c r="J19" s="805"/>
      <c r="K19" s="490"/>
      <c r="L19" s="490"/>
      <c r="M19" s="489"/>
    </row>
    <row r="20" spans="2:13" ht="17.100000000000001" customHeight="1" x14ac:dyDescent="0.2">
      <c r="B20" s="584" t="s">
        <v>503</v>
      </c>
      <c r="C20" s="579" t="s">
        <v>504</v>
      </c>
      <c r="D20" s="587" t="e">
        <f t="shared" si="17"/>
        <v>#DIV/0!</v>
      </c>
      <c r="E20" s="803" t="s">
        <v>655</v>
      </c>
      <c r="F20" s="804"/>
      <c r="G20" s="804"/>
      <c r="H20" s="804"/>
      <c r="I20" s="804"/>
      <c r="J20" s="805"/>
      <c r="K20" s="490"/>
      <c r="L20" s="490"/>
      <c r="M20" s="489"/>
    </row>
    <row r="21" spans="2:13" ht="15.75" thickBot="1" x14ac:dyDescent="0.25">
      <c r="B21" s="585" t="s">
        <v>505</v>
      </c>
      <c r="C21" s="586" t="s">
        <v>506</v>
      </c>
      <c r="D21" s="587">
        <f t="shared" si="17"/>
        <v>0</v>
      </c>
      <c r="E21" s="803" t="s">
        <v>657</v>
      </c>
      <c r="F21" s="804"/>
      <c r="G21" s="804"/>
      <c r="H21" s="804"/>
      <c r="I21" s="804"/>
      <c r="J21" s="805"/>
      <c r="K21" s="490"/>
      <c r="L21" s="490"/>
      <c r="M21" s="489"/>
    </row>
    <row r="23" spans="2:13" ht="15" x14ac:dyDescent="0.25">
      <c r="B23" s="488" t="s">
        <v>111</v>
      </c>
      <c r="C23" s="488"/>
      <c r="D23" s="488"/>
      <c r="E23" s="488"/>
      <c r="F23" s="488"/>
      <c r="G23" s="487"/>
      <c r="H23" s="487"/>
      <c r="I23" s="487"/>
      <c r="J23" s="487"/>
    </row>
    <row r="24" spans="2:13" ht="26.45" customHeight="1" x14ac:dyDescent="0.25">
      <c r="B24" s="791" t="s">
        <v>645</v>
      </c>
      <c r="C24" s="791"/>
      <c r="D24" s="791"/>
      <c r="E24" s="483"/>
      <c r="F24" s="483"/>
      <c r="G24" s="483"/>
      <c r="H24" s="483"/>
      <c r="I24" s="483"/>
      <c r="J24" s="483"/>
    </row>
    <row r="25" spans="2:13" ht="30.6" customHeight="1" x14ac:dyDescent="0.25">
      <c r="B25" s="792" t="s">
        <v>625</v>
      </c>
      <c r="C25" s="792"/>
      <c r="D25" s="792"/>
      <c r="E25" s="483"/>
      <c r="F25" s="483"/>
      <c r="G25" s="483"/>
      <c r="H25" s="483"/>
      <c r="I25" s="483"/>
      <c r="J25" s="483"/>
    </row>
    <row r="26" spans="2:13" ht="30.6" customHeight="1" x14ac:dyDescent="0.25">
      <c r="B26" s="802" t="s">
        <v>628</v>
      </c>
      <c r="C26" s="802"/>
      <c r="D26" s="802"/>
      <c r="E26" s="483"/>
      <c r="F26" s="483"/>
      <c r="G26" s="483"/>
      <c r="H26" s="483"/>
      <c r="I26" s="483"/>
      <c r="J26" s="483"/>
    </row>
    <row r="27" spans="2:13" ht="15" customHeight="1" x14ac:dyDescent="0.25">
      <c r="B27" s="574" t="s">
        <v>530</v>
      </c>
      <c r="C27" s="574"/>
      <c r="D27" s="574"/>
      <c r="E27" s="483"/>
      <c r="F27" s="483"/>
      <c r="G27" s="483"/>
      <c r="H27" s="483"/>
      <c r="I27" s="483"/>
      <c r="J27" s="483"/>
    </row>
    <row r="28" spans="2:13" ht="15" x14ac:dyDescent="0.25">
      <c r="B28" s="486" t="s">
        <v>646</v>
      </c>
      <c r="C28" s="486"/>
      <c r="D28" s="486"/>
      <c r="E28" s="483"/>
      <c r="F28" s="483"/>
      <c r="G28" s="483"/>
      <c r="H28" s="483"/>
      <c r="I28" s="483"/>
      <c r="J28" s="483"/>
    </row>
    <row r="29" spans="2:13" ht="15" x14ac:dyDescent="0.25">
      <c r="B29" s="798" t="s">
        <v>647</v>
      </c>
      <c r="C29" s="798"/>
      <c r="D29" s="798"/>
      <c r="E29" s="483"/>
      <c r="F29" s="483"/>
      <c r="G29" s="483"/>
      <c r="H29" s="483"/>
      <c r="I29" s="483"/>
      <c r="J29" s="483"/>
    </row>
    <row r="30" spans="2:13" ht="6.6" customHeight="1" x14ac:dyDescent="0.25">
      <c r="B30" s="485"/>
      <c r="C30" s="485"/>
      <c r="D30" s="485"/>
      <c r="E30" s="485"/>
      <c r="F30" s="485"/>
      <c r="G30" s="483"/>
      <c r="H30" s="483"/>
      <c r="I30" s="483"/>
      <c r="J30" s="483"/>
    </row>
    <row r="31" spans="2:13" ht="47.45" customHeight="1" x14ac:dyDescent="0.2">
      <c r="B31" s="796" t="s">
        <v>525</v>
      </c>
      <c r="C31" s="796"/>
      <c r="D31" s="796"/>
      <c r="E31" s="796"/>
      <c r="F31" s="796"/>
      <c r="G31" s="667"/>
      <c r="H31" s="667"/>
      <c r="I31" s="667"/>
      <c r="J31" s="667"/>
    </row>
    <row r="32" spans="2:13" ht="15" x14ac:dyDescent="0.25">
      <c r="B32" s="484" t="s">
        <v>608</v>
      </c>
      <c r="C32" s="484"/>
      <c r="D32" s="483"/>
      <c r="E32" s="483"/>
      <c r="F32" s="483"/>
      <c r="G32" s="483"/>
      <c r="H32" s="483"/>
      <c r="I32" s="483"/>
      <c r="J32" s="483"/>
    </row>
  </sheetData>
  <sheetProtection sheet="1" objects="1" scenarios="1"/>
  <mergeCells count="17">
    <mergeCell ref="B31:F31"/>
    <mergeCell ref="AK7:AM7"/>
    <mergeCell ref="B29:D29"/>
    <mergeCell ref="B15:D15"/>
    <mergeCell ref="B26:D26"/>
    <mergeCell ref="E16:J16"/>
    <mergeCell ref="E17:J17"/>
    <mergeCell ref="E18:J18"/>
    <mergeCell ref="E19:J19"/>
    <mergeCell ref="E20:J20"/>
    <mergeCell ref="E21:J21"/>
    <mergeCell ref="B4:J4"/>
    <mergeCell ref="B7:B8"/>
    <mergeCell ref="B24:D24"/>
    <mergeCell ref="B25:D25"/>
    <mergeCell ref="C7:C8"/>
    <mergeCell ref="E15:J15"/>
  </mergeCells>
  <dataValidations count="1">
    <dataValidation type="decimal" allowBlank="1" showInputMessage="1" showErrorMessage="1" sqref="D9:J14 D16:D21 AP9:BC13 M9:AH13">
      <formula1>0</formula1>
      <formula2>999999999999999</formula2>
    </dataValidation>
  </dataValidations>
  <pageMargins left="0.70866141732283472" right="0.70866141732283472" top="0.74803149606299213" bottom="0.74803149606299213" header="0.31496062992125984" footer="0.31496062992125984"/>
  <pageSetup paperSize="9" scale="68" fitToWidth="0" orientation="landscape" r:id="rId1"/>
  <headerFooter>
    <oddFooter>&amp;L&amp;F&amp;CPage &amp;P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7642D"/>
    <pageSetUpPr fitToPage="1"/>
  </sheetPr>
  <dimension ref="A1:R121"/>
  <sheetViews>
    <sheetView zoomScaleNormal="100" workbookViewId="0">
      <selection activeCell="G19" sqref="G19:K19"/>
    </sheetView>
  </sheetViews>
  <sheetFormatPr defaultColWidth="9.140625" defaultRowHeight="12" x14ac:dyDescent="0.2"/>
  <cols>
    <col min="1" max="1" width="0.5703125" style="504" customWidth="1"/>
    <col min="2" max="2" width="12.85546875" style="504" customWidth="1"/>
    <col min="3" max="8" width="12.28515625" style="504" customWidth="1"/>
    <col min="9" max="9" width="15.42578125" style="504" customWidth="1"/>
    <col min="10" max="10" width="19.5703125" style="504" customWidth="1"/>
    <col min="11" max="11" width="12.7109375" style="504" customWidth="1"/>
    <col min="12" max="16" width="9.140625" style="504"/>
    <col min="17" max="17" width="11.85546875" style="504" customWidth="1"/>
    <col min="18" max="18" width="28.5703125" style="504" customWidth="1"/>
    <col min="19" max="16384" width="9.140625" style="504"/>
  </cols>
  <sheetData>
    <row r="1" spans="2:11" ht="63.75" customHeight="1" x14ac:dyDescent="0.2">
      <c r="B1" s="510"/>
      <c r="C1" s="510"/>
      <c r="D1" s="850" t="s">
        <v>604</v>
      </c>
      <c r="E1" s="850"/>
      <c r="F1" s="850"/>
      <c r="G1" s="850"/>
      <c r="H1" s="850"/>
      <c r="I1" s="850"/>
      <c r="J1" s="510"/>
      <c r="K1" s="510"/>
    </row>
    <row r="2" spans="2:11" ht="15.75" x14ac:dyDescent="0.2">
      <c r="B2" s="510"/>
      <c r="C2" s="510"/>
      <c r="D2" s="510" t="s">
        <v>593</v>
      </c>
      <c r="E2" s="510"/>
      <c r="F2" s="510"/>
      <c r="G2" s="510"/>
      <c r="H2" s="510"/>
      <c r="I2" s="510"/>
      <c r="J2" s="510"/>
      <c r="K2" s="510"/>
    </row>
    <row r="3" spans="2:11" ht="15.75" x14ac:dyDescent="0.2">
      <c r="B3" s="510"/>
      <c r="C3" s="510"/>
      <c r="D3" s="510"/>
      <c r="E3" s="510"/>
      <c r="F3" s="510"/>
      <c r="G3" s="510"/>
      <c r="H3" s="510"/>
      <c r="I3" s="510"/>
      <c r="J3" s="510"/>
      <c r="K3" s="510"/>
    </row>
    <row r="4" spans="2:11" ht="15.75" customHeight="1" x14ac:dyDescent="0.2">
      <c r="B4" s="857" t="s">
        <v>603</v>
      </c>
      <c r="C4" s="857"/>
      <c r="D4" s="857"/>
      <c r="E4" s="857"/>
      <c r="F4" s="857"/>
      <c r="G4" s="857"/>
      <c r="H4" s="857"/>
      <c r="I4" s="858"/>
      <c r="J4" s="510"/>
      <c r="K4" s="510"/>
    </row>
    <row r="5" spans="2:11" ht="15.75" customHeight="1" x14ac:dyDescent="0.2">
      <c r="B5" s="854" t="s">
        <v>602</v>
      </c>
      <c r="C5" s="854"/>
      <c r="D5" s="854"/>
      <c r="E5" s="854"/>
      <c r="F5" s="854"/>
      <c r="G5" s="858"/>
      <c r="H5" s="858"/>
      <c r="I5" s="858"/>
      <c r="J5" s="510"/>
      <c r="K5" s="510"/>
    </row>
    <row r="6" spans="2:11" ht="15.75" customHeight="1" x14ac:dyDescent="0.2">
      <c r="B6" s="854" t="s">
        <v>600</v>
      </c>
      <c r="C6" s="854"/>
      <c r="D6" s="854"/>
      <c r="E6" s="854"/>
      <c r="F6" s="854"/>
      <c r="G6" s="858"/>
      <c r="H6" s="858"/>
      <c r="I6" s="858"/>
      <c r="J6" s="510"/>
      <c r="K6" s="510"/>
    </row>
    <row r="7" spans="2:11" s="260" customFormat="1" ht="15.75" customHeight="1" x14ac:dyDescent="0.2">
      <c r="B7" s="854" t="s">
        <v>592</v>
      </c>
      <c r="C7" s="855"/>
      <c r="D7" s="855"/>
      <c r="E7" s="855"/>
      <c r="F7" s="855"/>
      <c r="G7" s="855"/>
      <c r="H7" s="855"/>
      <c r="I7" s="855"/>
      <c r="J7" s="510"/>
      <c r="K7" s="510"/>
    </row>
    <row r="8" spans="2:11" s="512" customFormat="1" ht="15.75" customHeight="1" x14ac:dyDescent="0.2">
      <c r="B8" s="854" t="s">
        <v>588</v>
      </c>
      <c r="C8" s="856"/>
      <c r="D8" s="856"/>
      <c r="E8" s="856"/>
      <c r="F8" s="856"/>
      <c r="G8" s="856"/>
      <c r="H8" s="856"/>
      <c r="I8" s="856"/>
    </row>
    <row r="9" spans="2:11" ht="15.75" customHeight="1" x14ac:dyDescent="0.2">
      <c r="B9" s="854" t="s">
        <v>574</v>
      </c>
      <c r="C9" s="854"/>
      <c r="D9" s="854"/>
      <c r="E9" s="854"/>
      <c r="F9" s="854"/>
      <c r="G9" s="855"/>
      <c r="H9" s="855"/>
      <c r="I9" s="855"/>
      <c r="J9" s="510"/>
      <c r="K9" s="510"/>
    </row>
    <row r="10" spans="2:11" ht="15.75" customHeight="1" x14ac:dyDescent="0.2">
      <c r="B10" s="854" t="s">
        <v>561</v>
      </c>
      <c r="C10" s="854"/>
      <c r="D10" s="854"/>
      <c r="E10" s="854"/>
      <c r="F10" s="854"/>
      <c r="G10" s="855"/>
      <c r="H10" s="855"/>
      <c r="I10" s="855"/>
      <c r="J10" s="510"/>
      <c r="K10" s="510"/>
    </row>
    <row r="11" spans="2:11" ht="15.75" customHeight="1" x14ac:dyDescent="0.2">
      <c r="B11" s="854" t="s">
        <v>556</v>
      </c>
      <c r="C11" s="854"/>
      <c r="D11" s="854"/>
      <c r="E11" s="854"/>
      <c r="F11" s="854"/>
      <c r="G11" s="855"/>
      <c r="H11" s="855"/>
      <c r="I11" s="855"/>
      <c r="J11" s="510"/>
      <c r="K11" s="510"/>
    </row>
    <row r="12" spans="2:11" ht="15.75" customHeight="1" x14ac:dyDescent="0.2">
      <c r="B12" s="854" t="s">
        <v>547</v>
      </c>
      <c r="C12" s="854"/>
      <c r="D12" s="854"/>
      <c r="E12" s="854"/>
      <c r="F12" s="854"/>
      <c r="G12" s="855"/>
      <c r="H12" s="855"/>
      <c r="I12" s="855"/>
      <c r="J12" s="510"/>
      <c r="K12" s="510"/>
    </row>
    <row r="13" spans="2:11" ht="15.95" customHeight="1" x14ac:dyDescent="0.2">
      <c r="B13" s="854" t="s">
        <v>545</v>
      </c>
      <c r="C13" s="854"/>
      <c r="D13" s="854"/>
      <c r="E13" s="854"/>
      <c r="F13" s="854"/>
      <c r="G13" s="854"/>
      <c r="H13" s="854"/>
      <c r="I13" s="854"/>
      <c r="J13" s="510"/>
      <c r="K13" s="510"/>
    </row>
    <row r="14" spans="2:11" x14ac:dyDescent="0.2">
      <c r="B14" s="838"/>
      <c r="C14" s="838"/>
      <c r="D14" s="838"/>
      <c r="E14" s="838"/>
      <c r="F14" s="838"/>
      <c r="G14" s="838"/>
      <c r="H14" s="838"/>
      <c r="I14" s="838"/>
      <c r="J14" s="838"/>
      <c r="K14" s="838"/>
    </row>
    <row r="15" spans="2:11" ht="15" x14ac:dyDescent="0.2">
      <c r="B15" s="835" t="s">
        <v>602</v>
      </c>
      <c r="C15" s="836"/>
      <c r="D15" s="836"/>
      <c r="E15" s="836"/>
      <c r="F15" s="836"/>
      <c r="G15" s="836"/>
      <c r="H15" s="836"/>
      <c r="I15" s="836"/>
      <c r="J15" s="836"/>
      <c r="K15" s="505" t="s">
        <v>542</v>
      </c>
    </row>
    <row r="16" spans="2:11" ht="77.25" customHeight="1" x14ac:dyDescent="0.2">
      <c r="B16" s="837" t="s">
        <v>601</v>
      </c>
      <c r="C16" s="837"/>
      <c r="D16" s="837"/>
      <c r="E16" s="837"/>
      <c r="F16" s="837"/>
      <c r="G16" s="837"/>
      <c r="H16" s="837"/>
      <c r="I16" s="837"/>
      <c r="J16" s="837"/>
      <c r="K16" s="837"/>
    </row>
    <row r="17" spans="2:11" ht="15.75" customHeight="1" x14ac:dyDescent="0.2">
      <c r="B17" s="511"/>
      <c r="C17" s="511"/>
      <c r="D17" s="511"/>
      <c r="E17" s="511"/>
      <c r="F17" s="511"/>
      <c r="G17" s="510"/>
      <c r="H17" s="510"/>
      <c r="I17" s="510"/>
      <c r="J17" s="510"/>
      <c r="K17" s="510"/>
    </row>
    <row r="18" spans="2:11" ht="15" customHeight="1" x14ac:dyDescent="0.2">
      <c r="B18" s="835" t="s">
        <v>600</v>
      </c>
      <c r="C18" s="836"/>
      <c r="D18" s="836"/>
      <c r="E18" s="836"/>
      <c r="F18" s="836"/>
      <c r="G18" s="836"/>
      <c r="H18" s="836"/>
      <c r="I18" s="836"/>
      <c r="J18" s="836"/>
      <c r="K18" s="505" t="s">
        <v>542</v>
      </c>
    </row>
    <row r="19" spans="2:11" ht="23.1" customHeight="1" x14ac:dyDescent="0.2">
      <c r="B19" s="851" t="s">
        <v>599</v>
      </c>
      <c r="C19" s="852"/>
      <c r="D19" s="852"/>
      <c r="E19" s="852"/>
      <c r="F19" s="852"/>
      <c r="G19" s="839" t="str">
        <f>CONCATENATE('GETTING STARTED'!E9,"")</f>
        <v>Luxembourg</v>
      </c>
      <c r="H19" s="840"/>
      <c r="I19" s="840"/>
      <c r="J19" s="840"/>
      <c r="K19" s="841"/>
    </row>
    <row r="20" spans="2:11" ht="23.1" customHeight="1" x14ac:dyDescent="0.2">
      <c r="B20" s="851" t="s">
        <v>598</v>
      </c>
      <c r="C20" s="852" t="s">
        <v>593</v>
      </c>
      <c r="D20" s="852"/>
      <c r="E20" s="852"/>
      <c r="F20" s="852"/>
      <c r="G20" s="839" t="s">
        <v>773</v>
      </c>
      <c r="H20" s="840"/>
      <c r="I20" s="840"/>
      <c r="J20" s="840"/>
      <c r="K20" s="841"/>
    </row>
    <row r="21" spans="2:11" ht="23.1" customHeight="1" x14ac:dyDescent="0.2">
      <c r="B21" s="851" t="s">
        <v>597</v>
      </c>
      <c r="C21" s="852" t="s">
        <v>593</v>
      </c>
      <c r="D21" s="852"/>
      <c r="E21" s="852"/>
      <c r="F21" s="852"/>
      <c r="G21" s="839" t="s">
        <v>778</v>
      </c>
      <c r="H21" s="840"/>
      <c r="I21" s="840"/>
      <c r="J21" s="840"/>
      <c r="K21" s="841"/>
    </row>
    <row r="22" spans="2:11" ht="23.1" customHeight="1" x14ac:dyDescent="0.2">
      <c r="B22" s="851" t="s">
        <v>596</v>
      </c>
      <c r="C22" s="852" t="s">
        <v>593</v>
      </c>
      <c r="D22" s="852"/>
      <c r="E22" s="852"/>
      <c r="F22" s="852"/>
      <c r="G22" s="839">
        <f>'GETTING STARTED'!E10</f>
        <v>2021</v>
      </c>
      <c r="H22" s="840"/>
      <c r="I22" s="840"/>
      <c r="J22" s="840"/>
      <c r="K22" s="841"/>
    </row>
    <row r="23" spans="2:11" ht="23.1" customHeight="1" x14ac:dyDescent="0.2">
      <c r="B23" s="851" t="s">
        <v>595</v>
      </c>
      <c r="C23" s="852" t="s">
        <v>593</v>
      </c>
      <c r="D23" s="852"/>
      <c r="E23" s="852"/>
      <c r="F23" s="852"/>
      <c r="G23" s="859">
        <v>45078</v>
      </c>
      <c r="H23" s="840"/>
      <c r="I23" s="840"/>
      <c r="J23" s="840"/>
      <c r="K23" s="841"/>
    </row>
    <row r="24" spans="2:11" ht="23.1" customHeight="1" x14ac:dyDescent="0.2">
      <c r="B24" s="851" t="s">
        <v>594</v>
      </c>
      <c r="C24" s="852" t="s">
        <v>593</v>
      </c>
      <c r="D24" s="852"/>
      <c r="E24" s="852"/>
      <c r="F24" s="852"/>
      <c r="G24" s="839" t="s">
        <v>779</v>
      </c>
      <c r="H24" s="840"/>
      <c r="I24" s="840"/>
      <c r="J24" s="840"/>
      <c r="K24" s="841"/>
    </row>
    <row r="25" spans="2:11" x14ac:dyDescent="0.2">
      <c r="B25" s="853"/>
      <c r="C25" s="853"/>
      <c r="D25" s="853"/>
      <c r="E25" s="853"/>
      <c r="F25" s="853"/>
      <c r="G25" s="853"/>
      <c r="H25" s="853"/>
      <c r="I25" s="853"/>
      <c r="J25" s="853"/>
      <c r="K25" s="853"/>
    </row>
    <row r="26" spans="2:11" ht="15" customHeight="1" x14ac:dyDescent="0.2">
      <c r="B26" s="835" t="s">
        <v>592</v>
      </c>
      <c r="C26" s="836"/>
      <c r="D26" s="836"/>
      <c r="E26" s="836"/>
      <c r="F26" s="836"/>
      <c r="G26" s="836"/>
      <c r="H26" s="836"/>
      <c r="I26" s="836"/>
      <c r="J26" s="836"/>
      <c r="K26" s="505" t="s">
        <v>542</v>
      </c>
    </row>
    <row r="27" spans="2:11" ht="41.25" customHeight="1" x14ac:dyDescent="0.2">
      <c r="B27" s="817" t="s">
        <v>591</v>
      </c>
      <c r="C27" s="848"/>
      <c r="D27" s="848"/>
      <c r="E27" s="848"/>
      <c r="F27" s="848"/>
      <c r="G27" s="848"/>
      <c r="H27" s="848"/>
      <c r="I27" s="848"/>
      <c r="J27" s="848"/>
      <c r="K27" s="849"/>
    </row>
    <row r="28" spans="2:11" ht="42" customHeight="1" x14ac:dyDescent="0.2">
      <c r="B28" s="842" t="s">
        <v>507</v>
      </c>
      <c r="C28" s="843"/>
      <c r="D28" s="844"/>
      <c r="E28" s="842" t="s">
        <v>590</v>
      </c>
      <c r="F28" s="843"/>
      <c r="G28" s="843"/>
      <c r="H28" s="844"/>
      <c r="I28" s="842" t="s">
        <v>589</v>
      </c>
      <c r="J28" s="843"/>
      <c r="K28" s="844"/>
    </row>
    <row r="29" spans="2:11" ht="60.95" customHeight="1" x14ac:dyDescent="0.2">
      <c r="B29" s="842" t="s">
        <v>498</v>
      </c>
      <c r="C29" s="843"/>
      <c r="D29" s="844"/>
      <c r="E29" s="865" t="s">
        <v>780</v>
      </c>
      <c r="F29" s="866"/>
      <c r="G29" s="866"/>
      <c r="H29" s="867"/>
      <c r="I29" s="865"/>
      <c r="J29" s="866"/>
      <c r="K29" s="867"/>
    </row>
    <row r="30" spans="2:11" ht="60.95" customHeight="1" x14ac:dyDescent="0.2">
      <c r="B30" s="842" t="s">
        <v>500</v>
      </c>
      <c r="C30" s="843"/>
      <c r="D30" s="844"/>
      <c r="E30" s="865" t="s">
        <v>780</v>
      </c>
      <c r="F30" s="866"/>
      <c r="G30" s="866"/>
      <c r="H30" s="867"/>
      <c r="I30" s="865"/>
      <c r="J30" s="866"/>
      <c r="K30" s="867"/>
    </row>
    <row r="31" spans="2:11" ht="60.95" customHeight="1" x14ac:dyDescent="0.2">
      <c r="B31" s="842" t="s">
        <v>501</v>
      </c>
      <c r="C31" s="843"/>
      <c r="D31" s="844"/>
      <c r="E31" s="865" t="s">
        <v>780</v>
      </c>
      <c r="F31" s="866"/>
      <c r="G31" s="866"/>
      <c r="H31" s="867"/>
      <c r="I31" s="865"/>
      <c r="J31" s="866"/>
      <c r="K31" s="867"/>
    </row>
    <row r="32" spans="2:11" ht="60.95" customHeight="1" x14ac:dyDescent="0.2">
      <c r="B32" s="842" t="s">
        <v>502</v>
      </c>
      <c r="C32" s="843"/>
      <c r="D32" s="844"/>
      <c r="E32" s="865" t="s">
        <v>780</v>
      </c>
      <c r="F32" s="866"/>
      <c r="G32" s="866"/>
      <c r="H32" s="867"/>
      <c r="I32" s="865"/>
      <c r="J32" s="866"/>
      <c r="K32" s="867"/>
    </row>
    <row r="33" spans="2:11" ht="60.95" customHeight="1" x14ac:dyDescent="0.2">
      <c r="B33" s="842" t="s">
        <v>504</v>
      </c>
      <c r="C33" s="843"/>
      <c r="D33" s="844"/>
      <c r="E33" s="865" t="s">
        <v>780</v>
      </c>
      <c r="F33" s="866"/>
      <c r="G33" s="866"/>
      <c r="H33" s="867"/>
      <c r="I33" s="865"/>
      <c r="J33" s="866"/>
      <c r="K33" s="867"/>
    </row>
    <row r="34" spans="2:11" x14ac:dyDescent="0.2">
      <c r="B34" s="509"/>
      <c r="C34" s="509"/>
      <c r="D34" s="509"/>
      <c r="E34" s="509"/>
      <c r="F34" s="509"/>
      <c r="G34" s="509"/>
      <c r="H34" s="509"/>
      <c r="I34" s="509"/>
      <c r="J34" s="509"/>
      <c r="K34" s="509"/>
    </row>
    <row r="35" spans="2:11" x14ac:dyDescent="0.2">
      <c r="B35" s="838"/>
      <c r="C35" s="838"/>
      <c r="D35" s="838"/>
      <c r="E35" s="838"/>
      <c r="F35" s="838"/>
      <c r="G35" s="838"/>
      <c r="H35" s="838"/>
      <c r="I35" s="838"/>
      <c r="J35" s="838"/>
      <c r="K35" s="838"/>
    </row>
    <row r="36" spans="2:11" ht="15" x14ac:dyDescent="0.2">
      <c r="B36" s="835" t="s">
        <v>588</v>
      </c>
      <c r="C36" s="836"/>
      <c r="D36" s="836"/>
      <c r="E36" s="836"/>
      <c r="F36" s="836"/>
      <c r="G36" s="836"/>
      <c r="H36" s="836"/>
      <c r="I36" s="836"/>
      <c r="J36" s="836"/>
      <c r="K36" s="505" t="s">
        <v>542</v>
      </c>
    </row>
    <row r="37" spans="2:11" ht="39.950000000000003" customHeight="1" x14ac:dyDescent="0.2">
      <c r="B37" s="837" t="s">
        <v>587</v>
      </c>
      <c r="C37" s="837"/>
      <c r="D37" s="837"/>
      <c r="E37" s="837"/>
      <c r="F37" s="837"/>
      <c r="G37" s="837"/>
      <c r="H37" s="837"/>
      <c r="I37" s="837"/>
      <c r="J37" s="837"/>
      <c r="K37" s="837"/>
    </row>
    <row r="38" spans="2:11" ht="18.95" customHeight="1" x14ac:dyDescent="0.2">
      <c r="B38" s="817" t="s">
        <v>586</v>
      </c>
      <c r="C38" s="848"/>
      <c r="D38" s="848"/>
      <c r="E38" s="848"/>
      <c r="F38" s="848"/>
      <c r="G38" s="848"/>
      <c r="H38" s="848"/>
      <c r="I38" s="848"/>
      <c r="J38" s="848"/>
      <c r="K38" s="849"/>
    </row>
    <row r="39" spans="2:11" ht="58.5" customHeight="1" x14ac:dyDescent="0.2">
      <c r="B39" s="842" t="s">
        <v>507</v>
      </c>
      <c r="C39" s="843"/>
      <c r="D39" s="844"/>
      <c r="E39" s="842" t="s">
        <v>585</v>
      </c>
      <c r="F39" s="843"/>
      <c r="G39" s="844"/>
      <c r="H39" s="842" t="s">
        <v>584</v>
      </c>
      <c r="I39" s="844"/>
      <c r="J39" s="842" t="s">
        <v>583</v>
      </c>
      <c r="K39" s="844"/>
    </row>
    <row r="40" spans="2:11" ht="56.1" customHeight="1" x14ac:dyDescent="0.2">
      <c r="B40" s="842" t="s">
        <v>498</v>
      </c>
      <c r="C40" s="843"/>
      <c r="D40" s="844"/>
      <c r="E40" s="809"/>
      <c r="F40" s="810"/>
      <c r="G40" s="811"/>
      <c r="H40" s="809"/>
      <c r="I40" s="811"/>
      <c r="J40" s="809" t="s">
        <v>780</v>
      </c>
      <c r="K40" s="811"/>
    </row>
    <row r="41" spans="2:11" ht="56.1" customHeight="1" x14ac:dyDescent="0.2">
      <c r="B41" s="842" t="s">
        <v>500</v>
      </c>
      <c r="C41" s="843"/>
      <c r="D41" s="844"/>
      <c r="E41" s="809"/>
      <c r="F41" s="810"/>
      <c r="G41" s="811"/>
      <c r="H41" s="809"/>
      <c r="I41" s="811"/>
      <c r="J41" s="809" t="s">
        <v>780</v>
      </c>
      <c r="K41" s="811"/>
    </row>
    <row r="42" spans="2:11" ht="56.1" customHeight="1" x14ac:dyDescent="0.2">
      <c r="B42" s="842" t="s">
        <v>501</v>
      </c>
      <c r="C42" s="843"/>
      <c r="D42" s="844"/>
      <c r="E42" s="809"/>
      <c r="F42" s="810"/>
      <c r="G42" s="811"/>
      <c r="H42" s="809"/>
      <c r="I42" s="811"/>
      <c r="J42" s="809" t="s">
        <v>780</v>
      </c>
      <c r="K42" s="811"/>
    </row>
    <row r="43" spans="2:11" ht="56.1" customHeight="1" x14ac:dyDescent="0.2">
      <c r="B43" s="842" t="s">
        <v>502</v>
      </c>
      <c r="C43" s="843"/>
      <c r="D43" s="844"/>
      <c r="E43" s="809"/>
      <c r="F43" s="810"/>
      <c r="G43" s="811"/>
      <c r="H43" s="809"/>
      <c r="I43" s="811"/>
      <c r="J43" s="809" t="s">
        <v>780</v>
      </c>
      <c r="K43" s="811"/>
    </row>
    <row r="44" spans="2:11" ht="56.1" customHeight="1" x14ac:dyDescent="0.2">
      <c r="B44" s="842" t="s">
        <v>504</v>
      </c>
      <c r="C44" s="843"/>
      <c r="D44" s="844"/>
      <c r="E44" s="809"/>
      <c r="F44" s="810"/>
      <c r="G44" s="811"/>
      <c r="H44" s="809"/>
      <c r="I44" s="811"/>
      <c r="J44" s="809" t="s">
        <v>780</v>
      </c>
      <c r="K44" s="811"/>
    </row>
    <row r="45" spans="2:11" ht="28.5" customHeight="1" x14ac:dyDescent="0.2">
      <c r="B45" s="817" t="s">
        <v>582</v>
      </c>
      <c r="C45" s="848"/>
      <c r="D45" s="848"/>
      <c r="E45" s="848"/>
      <c r="F45" s="848"/>
      <c r="G45" s="848"/>
      <c r="H45" s="848"/>
      <c r="I45" s="848"/>
      <c r="J45" s="848"/>
      <c r="K45" s="849"/>
    </row>
    <row r="46" spans="2:11" ht="25.5" customHeight="1" x14ac:dyDescent="0.2">
      <c r="B46" s="837" t="s">
        <v>581</v>
      </c>
      <c r="C46" s="837"/>
      <c r="D46" s="837"/>
      <c r="E46" s="837"/>
      <c r="F46" s="837"/>
      <c r="G46" s="837"/>
      <c r="H46" s="837"/>
      <c r="I46" s="837"/>
      <c r="J46" s="837"/>
      <c r="K46" s="837"/>
    </row>
    <row r="47" spans="2:11" ht="28.5" customHeight="1" x14ac:dyDescent="0.2">
      <c r="B47" s="817" t="s">
        <v>580</v>
      </c>
      <c r="C47" s="848"/>
      <c r="D47" s="848"/>
      <c r="E47" s="848"/>
      <c r="F47" s="848"/>
      <c r="G47" s="848"/>
      <c r="H47" s="848"/>
      <c r="I47" s="848"/>
      <c r="J47" s="848"/>
      <c r="K47" s="849"/>
    </row>
    <row r="48" spans="2:11" ht="113.45" customHeight="1" x14ac:dyDescent="0.2">
      <c r="B48" s="508" t="s">
        <v>507</v>
      </c>
      <c r="C48" s="842" t="s">
        <v>579</v>
      </c>
      <c r="D48" s="844" t="s">
        <v>571</v>
      </c>
      <c r="E48" s="508" t="s">
        <v>578</v>
      </c>
      <c r="F48" s="842" t="s">
        <v>577</v>
      </c>
      <c r="G48" s="844" t="s">
        <v>577</v>
      </c>
      <c r="H48" s="842" t="s">
        <v>576</v>
      </c>
      <c r="I48" s="844"/>
      <c r="J48" s="842" t="s">
        <v>575</v>
      </c>
      <c r="K48" s="844"/>
    </row>
    <row r="49" spans="2:11" ht="48.6" customHeight="1" x14ac:dyDescent="0.2">
      <c r="B49" s="508" t="s">
        <v>498</v>
      </c>
      <c r="C49" s="845" t="s">
        <v>781</v>
      </c>
      <c r="D49" s="846"/>
      <c r="E49" s="687" t="s">
        <v>782</v>
      </c>
      <c r="F49" s="809"/>
      <c r="G49" s="811"/>
      <c r="H49" s="845" t="s">
        <v>783</v>
      </c>
      <c r="I49" s="846"/>
      <c r="J49" s="845" t="s">
        <v>784</v>
      </c>
      <c r="K49" s="846"/>
    </row>
    <row r="50" spans="2:11" ht="48.6" customHeight="1" x14ac:dyDescent="0.2">
      <c r="B50" s="508" t="s">
        <v>500</v>
      </c>
      <c r="C50" s="845" t="s">
        <v>785</v>
      </c>
      <c r="D50" s="846"/>
      <c r="E50" s="687" t="s">
        <v>788</v>
      </c>
      <c r="F50" s="809"/>
      <c r="G50" s="811"/>
      <c r="H50" s="845" t="s">
        <v>786</v>
      </c>
      <c r="I50" s="846"/>
      <c r="J50" s="845" t="s">
        <v>784</v>
      </c>
      <c r="K50" s="846"/>
    </row>
    <row r="51" spans="2:11" ht="48.6" customHeight="1" x14ac:dyDescent="0.2">
      <c r="B51" s="508" t="s">
        <v>501</v>
      </c>
      <c r="C51" s="845" t="s">
        <v>787</v>
      </c>
      <c r="D51" s="846"/>
      <c r="E51" s="687" t="s">
        <v>788</v>
      </c>
      <c r="F51" s="809"/>
      <c r="G51" s="811"/>
      <c r="H51" s="845" t="s">
        <v>789</v>
      </c>
      <c r="I51" s="846"/>
      <c r="J51" s="845" t="s">
        <v>784</v>
      </c>
      <c r="K51" s="846"/>
    </row>
    <row r="52" spans="2:11" ht="48.6" customHeight="1" x14ac:dyDescent="0.2">
      <c r="B52" s="508" t="s">
        <v>502</v>
      </c>
      <c r="C52" s="845" t="s">
        <v>787</v>
      </c>
      <c r="D52" s="846"/>
      <c r="E52" s="687" t="s">
        <v>788</v>
      </c>
      <c r="F52" s="809"/>
      <c r="G52" s="811"/>
      <c r="H52" s="845" t="s">
        <v>790</v>
      </c>
      <c r="I52" s="846"/>
      <c r="J52" s="809" t="s">
        <v>784</v>
      </c>
      <c r="K52" s="811"/>
    </row>
    <row r="53" spans="2:11" ht="48.6" customHeight="1" x14ac:dyDescent="0.2">
      <c r="B53" s="508" t="s">
        <v>504</v>
      </c>
      <c r="C53" s="845" t="s">
        <v>791</v>
      </c>
      <c r="D53" s="846"/>
      <c r="E53" s="687" t="s">
        <v>792</v>
      </c>
      <c r="F53" s="809"/>
      <c r="G53" s="811"/>
      <c r="H53" s="845" t="s">
        <v>793</v>
      </c>
      <c r="I53" s="846"/>
      <c r="J53" s="845" t="s">
        <v>794</v>
      </c>
      <c r="K53" s="846"/>
    </row>
    <row r="54" spans="2:11" x14ac:dyDescent="0.2">
      <c r="B54" s="847"/>
      <c r="C54" s="847"/>
      <c r="D54" s="847"/>
      <c r="E54" s="847"/>
      <c r="F54" s="847"/>
      <c r="G54" s="847"/>
      <c r="H54" s="847"/>
      <c r="I54" s="847"/>
      <c r="J54" s="847"/>
      <c r="K54" s="847"/>
    </row>
    <row r="55" spans="2:11" ht="21" customHeight="1" x14ac:dyDescent="0.2">
      <c r="B55" s="835" t="s">
        <v>574</v>
      </c>
      <c r="C55" s="836"/>
      <c r="D55" s="836"/>
      <c r="E55" s="836"/>
      <c r="F55" s="836"/>
      <c r="G55" s="836"/>
      <c r="H55" s="836"/>
      <c r="I55" s="836"/>
      <c r="J55" s="836"/>
      <c r="K55" s="505" t="s">
        <v>542</v>
      </c>
    </row>
    <row r="56" spans="2:11" ht="32.25" customHeight="1" x14ac:dyDescent="0.2">
      <c r="B56" s="817" t="s">
        <v>573</v>
      </c>
      <c r="C56" s="848"/>
      <c r="D56" s="848"/>
      <c r="E56" s="848"/>
      <c r="F56" s="848"/>
      <c r="G56" s="848"/>
      <c r="H56" s="848"/>
      <c r="I56" s="848"/>
      <c r="J56" s="848"/>
      <c r="K56" s="849"/>
    </row>
    <row r="57" spans="2:11" ht="54.95" customHeight="1" x14ac:dyDescent="0.2">
      <c r="B57" s="508" t="s">
        <v>507</v>
      </c>
      <c r="C57" s="842" t="s">
        <v>572</v>
      </c>
      <c r="D57" s="844" t="s">
        <v>571</v>
      </c>
      <c r="E57" s="842" t="s">
        <v>570</v>
      </c>
      <c r="F57" s="860"/>
      <c r="G57" s="860"/>
      <c r="H57" s="860"/>
      <c r="I57" s="861"/>
      <c r="J57" s="842" t="s">
        <v>569</v>
      </c>
      <c r="K57" s="844"/>
    </row>
    <row r="58" spans="2:11" ht="39.950000000000003" customHeight="1" x14ac:dyDescent="0.2">
      <c r="B58" s="508"/>
      <c r="C58" s="508" t="s">
        <v>568</v>
      </c>
      <c r="D58" s="508" t="s">
        <v>567</v>
      </c>
      <c r="E58" s="842" t="s">
        <v>566</v>
      </c>
      <c r="F58" s="844"/>
      <c r="G58" s="508" t="s">
        <v>565</v>
      </c>
      <c r="H58" s="508" t="s">
        <v>564</v>
      </c>
      <c r="I58" s="508" t="s">
        <v>563</v>
      </c>
      <c r="J58" s="842"/>
      <c r="K58" s="844"/>
    </row>
    <row r="59" spans="2:11" ht="80.099999999999994" customHeight="1" x14ac:dyDescent="0.2">
      <c r="B59" s="508" t="s">
        <v>498</v>
      </c>
      <c r="C59" s="507" t="s">
        <v>795</v>
      </c>
      <c r="D59" s="507"/>
      <c r="E59" s="809"/>
      <c r="F59" s="811"/>
      <c r="G59" s="507"/>
      <c r="H59" s="507"/>
      <c r="I59" s="507"/>
      <c r="J59" s="809"/>
      <c r="K59" s="811"/>
    </row>
    <row r="60" spans="2:11" ht="80.099999999999994" customHeight="1" x14ac:dyDescent="0.2">
      <c r="B60" s="508" t="s">
        <v>500</v>
      </c>
      <c r="C60" s="507"/>
      <c r="D60" s="507"/>
      <c r="E60" s="809"/>
      <c r="F60" s="811"/>
      <c r="G60" s="507"/>
      <c r="H60" s="507"/>
      <c r="I60" s="507"/>
      <c r="J60" s="809"/>
      <c r="K60" s="811"/>
    </row>
    <row r="61" spans="2:11" ht="80.099999999999994" customHeight="1" x14ac:dyDescent="0.2">
      <c r="B61" s="508" t="s">
        <v>501</v>
      </c>
      <c r="C61" s="507"/>
      <c r="D61" s="507"/>
      <c r="E61" s="809"/>
      <c r="F61" s="811"/>
      <c r="G61" s="507"/>
      <c r="H61" s="507"/>
      <c r="I61" s="507"/>
      <c r="J61" s="809"/>
      <c r="K61" s="811"/>
    </row>
    <row r="62" spans="2:11" ht="80.099999999999994" customHeight="1" x14ac:dyDescent="0.2">
      <c r="B62" s="508" t="s">
        <v>502</v>
      </c>
      <c r="C62" s="507"/>
      <c r="D62" s="507"/>
      <c r="E62" s="809"/>
      <c r="F62" s="811"/>
      <c r="G62" s="507"/>
      <c r="H62" s="507"/>
      <c r="I62" s="507"/>
      <c r="J62" s="809"/>
      <c r="K62" s="811"/>
    </row>
    <row r="63" spans="2:11" ht="80.099999999999994" customHeight="1" x14ac:dyDescent="0.2">
      <c r="B63" s="508" t="s">
        <v>504</v>
      </c>
      <c r="C63" s="507"/>
      <c r="D63" s="507"/>
      <c r="E63" s="809"/>
      <c r="F63" s="811"/>
      <c r="G63" s="507"/>
      <c r="H63" s="507"/>
      <c r="I63" s="507"/>
      <c r="J63" s="809"/>
      <c r="K63" s="811"/>
    </row>
    <row r="64" spans="2:11" ht="32.25" customHeight="1" x14ac:dyDescent="0.2">
      <c r="B64" s="817" t="s">
        <v>562</v>
      </c>
      <c r="C64" s="818"/>
      <c r="D64" s="818"/>
      <c r="E64" s="818"/>
      <c r="F64" s="818"/>
      <c r="G64" s="818"/>
      <c r="H64" s="818"/>
      <c r="I64" s="818"/>
      <c r="J64" s="818"/>
      <c r="K64" s="826"/>
    </row>
    <row r="65" spans="1:18" ht="15" customHeight="1" x14ac:dyDescent="0.2">
      <c r="B65" s="835" t="s">
        <v>561</v>
      </c>
      <c r="C65" s="836"/>
      <c r="D65" s="836"/>
      <c r="E65" s="836"/>
      <c r="F65" s="836"/>
      <c r="G65" s="836"/>
      <c r="H65" s="836"/>
      <c r="I65" s="836"/>
      <c r="J65" s="836"/>
      <c r="K65" s="505" t="s">
        <v>542</v>
      </c>
    </row>
    <row r="66" spans="1:18" ht="27.75" customHeight="1" x14ac:dyDescent="0.2">
      <c r="B66" s="817" t="s">
        <v>560</v>
      </c>
      <c r="C66" s="818"/>
      <c r="D66" s="818"/>
      <c r="E66" s="818"/>
      <c r="F66" s="818"/>
      <c r="G66" s="818"/>
      <c r="H66" s="818"/>
      <c r="I66" s="818"/>
      <c r="J66" s="818"/>
      <c r="K66" s="826"/>
    </row>
    <row r="67" spans="1:18" ht="58.5" customHeight="1" x14ac:dyDescent="0.2">
      <c r="B67" s="842" t="s">
        <v>559</v>
      </c>
      <c r="C67" s="843"/>
      <c r="D67" s="844"/>
      <c r="E67" s="842" t="s">
        <v>507</v>
      </c>
      <c r="F67" s="843"/>
      <c r="G67" s="844"/>
      <c r="H67" s="842" t="s">
        <v>558</v>
      </c>
      <c r="I67" s="844"/>
      <c r="J67" s="842" t="s">
        <v>557</v>
      </c>
      <c r="K67" s="844"/>
    </row>
    <row r="68" spans="1:18" ht="75.599999999999994" customHeight="1" x14ac:dyDescent="0.2">
      <c r="B68" s="809" t="s">
        <v>795</v>
      </c>
      <c r="C68" s="810"/>
      <c r="D68" s="811"/>
      <c r="E68" s="809"/>
      <c r="F68" s="810"/>
      <c r="G68" s="811"/>
      <c r="H68" s="809"/>
      <c r="I68" s="811"/>
      <c r="J68" s="809"/>
      <c r="K68" s="811"/>
    </row>
    <row r="69" spans="1:18" ht="20.25" customHeight="1" x14ac:dyDescent="0.2">
      <c r="B69" s="862" t="s">
        <v>539</v>
      </c>
      <c r="C69" s="863"/>
      <c r="D69" s="863"/>
      <c r="E69" s="863"/>
      <c r="F69" s="863"/>
      <c r="G69" s="863"/>
      <c r="H69" s="863"/>
      <c r="I69" s="863"/>
      <c r="J69" s="863"/>
      <c r="K69" s="864"/>
    </row>
    <row r="70" spans="1:18" x14ac:dyDescent="0.2">
      <c r="B70" s="853"/>
      <c r="C70" s="853"/>
      <c r="D70" s="853"/>
      <c r="E70" s="853"/>
      <c r="F70" s="853"/>
      <c r="G70" s="853"/>
      <c r="H70" s="853"/>
      <c r="I70" s="853"/>
      <c r="J70" s="853"/>
      <c r="K70" s="853"/>
    </row>
    <row r="71" spans="1:18" s="662" customFormat="1" ht="15" customHeight="1" x14ac:dyDescent="0.2">
      <c r="B71" s="827" t="s">
        <v>556</v>
      </c>
      <c r="C71" s="828"/>
      <c r="D71" s="828"/>
      <c r="E71" s="828"/>
      <c r="F71" s="828"/>
      <c r="G71" s="828"/>
      <c r="H71" s="828"/>
      <c r="I71" s="828"/>
      <c r="J71" s="828"/>
      <c r="K71" s="663" t="s">
        <v>542</v>
      </c>
    </row>
    <row r="72" spans="1:18" s="662" customFormat="1" ht="19.5" customHeight="1" x14ac:dyDescent="0.2">
      <c r="B72" s="832" t="s">
        <v>555</v>
      </c>
      <c r="C72" s="832"/>
      <c r="D72" s="832"/>
      <c r="E72" s="832"/>
      <c r="F72" s="832"/>
      <c r="G72" s="832"/>
      <c r="H72" s="832"/>
      <c r="I72" s="832"/>
      <c r="J72" s="832"/>
      <c r="K72" s="832"/>
    </row>
    <row r="73" spans="1:18" s="662" customFormat="1" ht="45.75" customHeight="1" x14ac:dyDescent="0.2">
      <c r="B73" s="817" t="s">
        <v>554</v>
      </c>
      <c r="C73" s="818"/>
      <c r="D73" s="818"/>
      <c r="E73" s="818"/>
      <c r="F73" s="818"/>
      <c r="G73" s="818"/>
      <c r="H73" s="818"/>
      <c r="I73" s="818"/>
      <c r="J73" s="818"/>
      <c r="K73" s="826"/>
    </row>
    <row r="74" spans="1:18" s="662" customFormat="1" ht="45" customHeight="1" x14ac:dyDescent="0.2">
      <c r="B74" s="809" t="s">
        <v>795</v>
      </c>
      <c r="C74" s="810"/>
      <c r="D74" s="810"/>
      <c r="E74" s="833"/>
      <c r="F74" s="833"/>
      <c r="G74" s="833"/>
      <c r="H74" s="833"/>
      <c r="I74" s="833"/>
      <c r="J74" s="833"/>
      <c r="K74" s="834"/>
    </row>
    <row r="75" spans="1:18" s="662" customFormat="1" ht="20.25" customHeight="1" x14ac:dyDescent="0.2">
      <c r="B75" s="819" t="s">
        <v>539</v>
      </c>
      <c r="C75" s="820"/>
      <c r="D75" s="820"/>
      <c r="E75" s="820"/>
      <c r="F75" s="820"/>
      <c r="G75" s="820"/>
      <c r="H75" s="820"/>
      <c r="I75" s="820"/>
      <c r="J75" s="820"/>
      <c r="K75" s="821"/>
    </row>
    <row r="76" spans="1:18" s="662" customFormat="1" x14ac:dyDescent="0.2">
      <c r="B76" s="822"/>
      <c r="C76" s="822"/>
      <c r="D76" s="822"/>
      <c r="E76" s="822"/>
      <c r="F76" s="822"/>
      <c r="G76" s="822"/>
      <c r="H76" s="822"/>
      <c r="I76" s="822"/>
      <c r="J76" s="822"/>
      <c r="K76" s="822"/>
    </row>
    <row r="77" spans="1:18" s="662" customFormat="1" ht="19.5" customHeight="1" thickBot="1" x14ac:dyDescent="0.25">
      <c r="B77" s="832" t="s">
        <v>553</v>
      </c>
      <c r="C77" s="832"/>
      <c r="D77" s="832"/>
      <c r="E77" s="832"/>
      <c r="F77" s="832"/>
      <c r="G77" s="832"/>
      <c r="H77" s="832"/>
      <c r="I77" s="832"/>
      <c r="J77" s="832"/>
      <c r="K77" s="832"/>
    </row>
    <row r="78" spans="1:18" s="662" customFormat="1" ht="45.75" customHeight="1" x14ac:dyDescent="0.2">
      <c r="B78" s="817" t="s">
        <v>552</v>
      </c>
      <c r="C78" s="818"/>
      <c r="D78" s="818"/>
      <c r="E78" s="818"/>
      <c r="F78" s="818"/>
      <c r="G78" s="818"/>
      <c r="H78" s="818"/>
      <c r="I78" s="818"/>
      <c r="J78" s="818"/>
      <c r="K78" s="818"/>
      <c r="L78" s="868" t="s">
        <v>754</v>
      </c>
      <c r="M78" s="869"/>
      <c r="N78" s="869"/>
      <c r="O78" s="869"/>
      <c r="P78" s="869"/>
      <c r="Q78" s="870"/>
      <c r="R78" s="677"/>
    </row>
    <row r="79" spans="1:18" s="662" customFormat="1" ht="58.5" customHeight="1" x14ac:dyDescent="0.2">
      <c r="B79" s="806" t="s">
        <v>507</v>
      </c>
      <c r="C79" s="807"/>
      <c r="D79" s="808"/>
      <c r="E79" s="806" t="s">
        <v>551</v>
      </c>
      <c r="F79" s="808"/>
      <c r="G79" s="806" t="s">
        <v>550</v>
      </c>
      <c r="H79" s="812"/>
      <c r="I79" s="812"/>
      <c r="J79" s="812"/>
      <c r="K79" s="812"/>
      <c r="L79" s="668" t="s">
        <v>749</v>
      </c>
      <c r="M79" s="669" t="s">
        <v>750</v>
      </c>
      <c r="N79" s="669" t="s">
        <v>751</v>
      </c>
      <c r="O79" s="669" t="s">
        <v>755</v>
      </c>
      <c r="P79" s="669" t="s">
        <v>758</v>
      </c>
      <c r="Q79" s="670" t="s">
        <v>757</v>
      </c>
      <c r="R79" s="677"/>
    </row>
    <row r="80" spans="1:18" s="662" customFormat="1" ht="58.5" customHeight="1" x14ac:dyDescent="0.2">
      <c r="A80" s="686"/>
      <c r="B80" s="814" t="s">
        <v>498</v>
      </c>
      <c r="C80" s="815"/>
      <c r="D80" s="816"/>
      <c r="E80" s="814">
        <f>N80</f>
        <v>-2.0138506108640843</v>
      </c>
      <c r="F80" s="816"/>
      <c r="G80" s="814"/>
      <c r="H80" s="815"/>
      <c r="I80" s="815"/>
      <c r="J80" s="815"/>
      <c r="K80" s="815"/>
      <c r="L80" s="671">
        <v>7383.51</v>
      </c>
      <c r="M80" s="672">
        <f>Table_1!G8</f>
        <v>7234.8171387617895</v>
      </c>
      <c r="N80" s="672">
        <f>100*(M80-L80)/L80</f>
        <v>-2.0138506108640843</v>
      </c>
      <c r="O80" s="672">
        <f>M80-L80</f>
        <v>-148.69286123821075</v>
      </c>
      <c r="P80" s="672">
        <f>ABS(N80)</f>
        <v>2.0138506108640843</v>
      </c>
      <c r="Q80" s="673" t="str">
        <f>IF(AND(ABS(N80)&gt;80,LEN(G80&gt;0)),"Footnote submitted","")</f>
        <v/>
      </c>
      <c r="R80" s="678"/>
    </row>
    <row r="81" spans="1:18" s="662" customFormat="1" ht="58.5" customHeight="1" x14ac:dyDescent="0.2">
      <c r="A81" s="686"/>
      <c r="B81" s="814" t="s">
        <v>500</v>
      </c>
      <c r="C81" s="815"/>
      <c r="D81" s="816"/>
      <c r="E81" s="814">
        <f>N81</f>
        <v>5.9952947857681353</v>
      </c>
      <c r="F81" s="816"/>
      <c r="G81" s="814"/>
      <c r="H81" s="815"/>
      <c r="I81" s="815"/>
      <c r="J81" s="815"/>
      <c r="K81" s="815"/>
      <c r="L81" s="671">
        <v>10691.968000000001</v>
      </c>
      <c r="M81" s="672">
        <f>Table_1!G9</f>
        <v>11332.982999999998</v>
      </c>
      <c r="N81" s="672">
        <f>100*(M81-L81)/L81</f>
        <v>5.9952947857681353</v>
      </c>
      <c r="O81" s="672">
        <f>M81-L81</f>
        <v>641.0149999999976</v>
      </c>
      <c r="P81" s="672">
        <f t="shared" ref="P81:P84" si="0">ABS(N81)</f>
        <v>5.9952947857681353</v>
      </c>
      <c r="Q81" s="673" t="str">
        <f t="shared" ref="Q81:Q84" si="1">IF(AND(ABS(N81)&gt;80,LEN(G81&gt;0)),"Footnote submitted","")</f>
        <v/>
      </c>
      <c r="R81" s="678"/>
    </row>
    <row r="82" spans="1:18" s="662" customFormat="1" ht="58.5" customHeight="1" x14ac:dyDescent="0.2">
      <c r="A82" s="686"/>
      <c r="B82" s="814" t="s">
        <v>501</v>
      </c>
      <c r="C82" s="815"/>
      <c r="D82" s="816"/>
      <c r="E82" s="814">
        <f>N82</f>
        <v>3.939179497862594</v>
      </c>
      <c r="F82" s="816"/>
      <c r="G82" s="814"/>
      <c r="H82" s="815"/>
      <c r="I82" s="815"/>
      <c r="J82" s="815"/>
      <c r="K82" s="815"/>
      <c r="L82" s="671">
        <v>8525.3160000000007</v>
      </c>
      <c r="M82" s="672">
        <f>Table_1!G10</f>
        <v>8861.1435000000001</v>
      </c>
      <c r="N82" s="672">
        <f>100*(M82-L82)/L82</f>
        <v>3.939179497862594</v>
      </c>
      <c r="O82" s="672">
        <f>M82-L82</f>
        <v>335.82749999999942</v>
      </c>
      <c r="P82" s="672">
        <f t="shared" si="0"/>
        <v>3.939179497862594</v>
      </c>
      <c r="Q82" s="673" t="str">
        <f t="shared" si="1"/>
        <v/>
      </c>
      <c r="R82" s="678"/>
    </row>
    <row r="83" spans="1:18" s="662" customFormat="1" ht="58.5" customHeight="1" x14ac:dyDescent="0.2">
      <c r="A83" s="686"/>
      <c r="B83" s="814" t="s">
        <v>502</v>
      </c>
      <c r="C83" s="815"/>
      <c r="D83" s="816"/>
      <c r="E83" s="814">
        <f>N83</f>
        <v>8.3169731228573731</v>
      </c>
      <c r="F83" s="816"/>
      <c r="G83" s="814"/>
      <c r="H83" s="815"/>
      <c r="I83" s="815"/>
      <c r="J83" s="815"/>
      <c r="K83" s="815"/>
      <c r="L83" s="671">
        <v>8738.9869999999992</v>
      </c>
      <c r="M83" s="672">
        <f>Table_1!G11</f>
        <v>9465.8061999999991</v>
      </c>
      <c r="N83" s="672">
        <f>100*(M83-L83)/L83</f>
        <v>8.3169731228573731</v>
      </c>
      <c r="O83" s="672">
        <f>M83-L83</f>
        <v>726.81919999999991</v>
      </c>
      <c r="P83" s="672">
        <f t="shared" si="0"/>
        <v>8.3169731228573731</v>
      </c>
      <c r="Q83" s="673" t="str">
        <f t="shared" si="1"/>
        <v/>
      </c>
      <c r="R83" s="678"/>
    </row>
    <row r="84" spans="1:18" s="662" customFormat="1" ht="49.5" customHeight="1" thickBot="1" x14ac:dyDescent="0.25">
      <c r="A84" s="686"/>
      <c r="B84" s="823" t="s">
        <v>504</v>
      </c>
      <c r="C84" s="824"/>
      <c r="D84" s="825"/>
      <c r="E84" s="814">
        <f>N84</f>
        <v>-18.366327512691846</v>
      </c>
      <c r="F84" s="816"/>
      <c r="G84" s="814" t="s">
        <v>796</v>
      </c>
      <c r="H84" s="815"/>
      <c r="I84" s="815"/>
      <c r="J84" s="815"/>
      <c r="K84" s="815"/>
      <c r="L84" s="674">
        <v>57240.089</v>
      </c>
      <c r="M84" s="675">
        <f>Table_1!G12</f>
        <v>46727.1867857037</v>
      </c>
      <c r="N84" s="675">
        <f>100*(M84-L84)/L84</f>
        <v>-18.366327512691846</v>
      </c>
      <c r="O84" s="675">
        <f>M84-L84</f>
        <v>-10512.9022142963</v>
      </c>
      <c r="P84" s="672">
        <f t="shared" si="0"/>
        <v>18.366327512691846</v>
      </c>
      <c r="Q84" s="676" t="str">
        <f t="shared" si="1"/>
        <v/>
      </c>
      <c r="R84" s="678"/>
    </row>
    <row r="85" spans="1:18" s="662" customFormat="1" ht="20.25" customHeight="1" x14ac:dyDescent="0.2">
      <c r="B85" s="819" t="s">
        <v>539</v>
      </c>
      <c r="C85" s="820"/>
      <c r="D85" s="820"/>
      <c r="E85" s="820"/>
      <c r="F85" s="820"/>
      <c r="G85" s="820"/>
      <c r="H85" s="820"/>
      <c r="I85" s="820"/>
      <c r="J85" s="820"/>
      <c r="K85" s="821"/>
    </row>
    <row r="86" spans="1:18" s="662" customFormat="1" x14ac:dyDescent="0.2">
      <c r="B86" s="822"/>
      <c r="C86" s="822"/>
      <c r="D86" s="822"/>
      <c r="E86" s="822"/>
      <c r="F86" s="822"/>
      <c r="G86" s="822"/>
      <c r="H86" s="822"/>
      <c r="I86" s="822"/>
      <c r="J86" s="822"/>
      <c r="K86" s="822"/>
    </row>
    <row r="87" spans="1:18" s="662" customFormat="1" ht="19.5" customHeight="1" x14ac:dyDescent="0.2">
      <c r="B87" s="832" t="s">
        <v>549</v>
      </c>
      <c r="C87" s="832"/>
      <c r="D87" s="832"/>
      <c r="E87" s="832"/>
      <c r="F87" s="832"/>
      <c r="G87" s="832"/>
      <c r="H87" s="832"/>
      <c r="I87" s="832"/>
      <c r="J87" s="832"/>
      <c r="K87" s="832"/>
    </row>
    <row r="88" spans="1:18" s="662" customFormat="1" ht="45.75" customHeight="1" x14ac:dyDescent="0.2">
      <c r="B88" s="817" t="s">
        <v>548</v>
      </c>
      <c r="C88" s="818"/>
      <c r="D88" s="818"/>
      <c r="E88" s="818"/>
      <c r="F88" s="818"/>
      <c r="G88" s="818"/>
      <c r="H88" s="818"/>
      <c r="I88" s="818"/>
      <c r="J88" s="818"/>
      <c r="K88" s="826"/>
    </row>
    <row r="89" spans="1:18" s="662" customFormat="1" ht="44.1" customHeight="1" x14ac:dyDescent="0.2">
      <c r="B89" s="809" t="s">
        <v>795</v>
      </c>
      <c r="C89" s="810"/>
      <c r="D89" s="810"/>
      <c r="E89" s="833"/>
      <c r="F89" s="833"/>
      <c r="G89" s="833"/>
      <c r="H89" s="833"/>
      <c r="I89" s="833"/>
      <c r="J89" s="833"/>
      <c r="K89" s="834"/>
    </row>
    <row r="90" spans="1:18" s="662" customFormat="1" ht="11.1" customHeight="1" x14ac:dyDescent="0.2">
      <c r="B90" s="506"/>
      <c r="C90" s="506"/>
      <c r="D90" s="506"/>
      <c r="E90" s="506"/>
      <c r="F90" s="506"/>
      <c r="G90" s="506"/>
      <c r="H90" s="506"/>
      <c r="I90" s="506"/>
      <c r="J90" s="506"/>
      <c r="K90" s="506"/>
    </row>
    <row r="91" spans="1:18" s="662" customFormat="1" ht="15" customHeight="1" x14ac:dyDescent="0.2">
      <c r="B91" s="827" t="s">
        <v>547</v>
      </c>
      <c r="C91" s="828"/>
      <c r="D91" s="828"/>
      <c r="E91" s="828"/>
      <c r="F91" s="828"/>
      <c r="G91" s="828"/>
      <c r="H91" s="828"/>
      <c r="I91" s="828"/>
      <c r="J91" s="828"/>
      <c r="K91" s="663" t="s">
        <v>542</v>
      </c>
    </row>
    <row r="92" spans="1:18" s="662" customFormat="1" ht="64.5" customHeight="1" x14ac:dyDescent="0.2">
      <c r="B92" s="829" t="s">
        <v>546</v>
      </c>
      <c r="C92" s="830"/>
      <c r="D92" s="830"/>
      <c r="E92" s="830"/>
      <c r="F92" s="830"/>
      <c r="G92" s="830"/>
      <c r="H92" s="830"/>
      <c r="I92" s="830"/>
      <c r="J92" s="830"/>
      <c r="K92" s="831"/>
    </row>
    <row r="93" spans="1:18" s="662" customFormat="1" ht="40.5" customHeight="1" x14ac:dyDescent="0.2">
      <c r="B93" s="817" t="s">
        <v>797</v>
      </c>
      <c r="C93" s="818"/>
      <c r="D93" s="818"/>
      <c r="E93" s="818"/>
      <c r="F93" s="818"/>
      <c r="G93" s="818"/>
      <c r="H93" s="818"/>
      <c r="I93" s="818"/>
      <c r="J93" s="818"/>
      <c r="K93" s="826"/>
    </row>
    <row r="94" spans="1:18" s="662" customFormat="1" x14ac:dyDescent="0.2">
      <c r="B94" s="810"/>
      <c r="C94" s="810"/>
      <c r="D94" s="810"/>
      <c r="E94" s="810"/>
      <c r="F94" s="810"/>
      <c r="G94" s="810"/>
      <c r="H94" s="810"/>
      <c r="I94" s="810"/>
      <c r="J94" s="810"/>
      <c r="K94" s="810"/>
    </row>
    <row r="95" spans="1:18" s="662" customFormat="1" ht="15" customHeight="1" x14ac:dyDescent="0.2">
      <c r="B95" s="827" t="s">
        <v>545</v>
      </c>
      <c r="C95" s="828"/>
      <c r="D95" s="828"/>
      <c r="E95" s="828"/>
      <c r="F95" s="828"/>
      <c r="G95" s="828"/>
      <c r="H95" s="828"/>
      <c r="I95" s="828"/>
      <c r="J95" s="828"/>
      <c r="K95" s="663" t="s">
        <v>542</v>
      </c>
    </row>
    <row r="96" spans="1:18" s="662" customFormat="1" ht="23.25" customHeight="1" x14ac:dyDescent="0.2">
      <c r="B96" s="817" t="s">
        <v>544</v>
      </c>
      <c r="C96" s="818"/>
      <c r="D96" s="818"/>
      <c r="E96" s="818"/>
      <c r="F96" s="818"/>
      <c r="G96" s="818"/>
      <c r="H96" s="818"/>
      <c r="I96" s="818"/>
      <c r="J96" s="818"/>
      <c r="K96" s="826"/>
    </row>
    <row r="97" spans="2:11" s="662" customFormat="1" ht="58.5" customHeight="1" x14ac:dyDescent="0.2">
      <c r="B97" s="806" t="s">
        <v>507</v>
      </c>
      <c r="C97" s="807"/>
      <c r="D97" s="808"/>
      <c r="E97" s="806" t="s">
        <v>540</v>
      </c>
      <c r="F97" s="807"/>
      <c r="G97" s="812"/>
      <c r="H97" s="812"/>
      <c r="I97" s="812"/>
      <c r="J97" s="812"/>
      <c r="K97" s="813"/>
    </row>
    <row r="98" spans="2:11" s="662" customFormat="1" ht="78.599999999999994" customHeight="1" x14ac:dyDescent="0.2">
      <c r="B98" s="809" t="s">
        <v>798</v>
      </c>
      <c r="C98" s="810"/>
      <c r="D98" s="811"/>
      <c r="E98" s="814" t="s">
        <v>799</v>
      </c>
      <c r="F98" s="815"/>
      <c r="G98" s="815"/>
      <c r="H98" s="815"/>
      <c r="I98" s="815"/>
      <c r="J98" s="815"/>
      <c r="K98" s="816"/>
    </row>
    <row r="99" spans="2:11" s="662" customFormat="1" ht="78.599999999999994" customHeight="1" x14ac:dyDescent="0.2">
      <c r="B99" s="688" t="s">
        <v>504</v>
      </c>
      <c r="C99" s="688"/>
      <c r="D99" s="688"/>
      <c r="E99" s="689" t="s">
        <v>800</v>
      </c>
      <c r="F99" s="689"/>
      <c r="G99" s="690"/>
      <c r="H99" s="690"/>
      <c r="I99" s="690"/>
      <c r="J99" s="690"/>
      <c r="K99" s="690"/>
    </row>
    <row r="100" spans="2:11" s="662" customFormat="1" ht="78.599999999999994" customHeight="1" x14ac:dyDescent="0.2">
      <c r="B100" s="688" t="s">
        <v>504</v>
      </c>
      <c r="C100" s="688"/>
      <c r="D100" s="688"/>
      <c r="E100" s="689" t="s">
        <v>801</v>
      </c>
      <c r="F100" s="689"/>
      <c r="G100" s="690"/>
      <c r="H100" s="690"/>
      <c r="I100" s="690"/>
      <c r="J100" s="690"/>
      <c r="K100" s="690"/>
    </row>
    <row r="101" spans="2:11" s="662" customFormat="1" x14ac:dyDescent="0.2">
      <c r="B101" s="885" t="s">
        <v>539</v>
      </c>
      <c r="C101" s="885"/>
      <c r="D101" s="885"/>
      <c r="E101" s="885"/>
      <c r="F101" s="885"/>
      <c r="G101" s="885"/>
      <c r="H101" s="885"/>
      <c r="I101" s="885"/>
      <c r="J101" s="885"/>
      <c r="K101" s="885"/>
    </row>
    <row r="102" spans="2:11" s="662" customFormat="1" ht="19.5" customHeight="1" x14ac:dyDescent="0.2">
      <c r="B102" s="872" t="s">
        <v>543</v>
      </c>
      <c r="C102" s="873"/>
      <c r="D102" s="873"/>
      <c r="E102" s="873"/>
      <c r="F102" s="873"/>
      <c r="G102" s="873"/>
      <c r="H102" s="873"/>
      <c r="I102" s="873"/>
      <c r="J102" s="873"/>
      <c r="K102" s="664" t="s">
        <v>542</v>
      </c>
    </row>
    <row r="103" spans="2:11" s="662" customFormat="1" ht="39.950000000000003" customHeight="1" x14ac:dyDescent="0.2">
      <c r="B103" s="817" t="s">
        <v>541</v>
      </c>
      <c r="C103" s="818"/>
      <c r="D103" s="818"/>
      <c r="E103" s="818"/>
      <c r="F103" s="818"/>
      <c r="G103" s="818"/>
      <c r="H103" s="818"/>
      <c r="I103" s="818"/>
      <c r="J103" s="818"/>
      <c r="K103" s="826"/>
    </row>
    <row r="104" spans="2:11" s="662" customFormat="1" ht="72" customHeight="1" thickBot="1" x14ac:dyDescent="0.25">
      <c r="B104" s="874" t="s">
        <v>507</v>
      </c>
      <c r="C104" s="875"/>
      <c r="D104" s="876"/>
      <c r="E104" s="874" t="s">
        <v>540</v>
      </c>
      <c r="F104" s="875"/>
      <c r="G104" s="877"/>
      <c r="H104" s="877"/>
      <c r="I104" s="877"/>
      <c r="J104" s="877"/>
      <c r="K104" s="878"/>
    </row>
    <row r="105" spans="2:11" s="662" customFormat="1" ht="61.5" customHeight="1" thickBot="1" x14ac:dyDescent="0.25">
      <c r="B105" s="879"/>
      <c r="C105" s="879"/>
      <c r="D105" s="880"/>
      <c r="E105" s="881"/>
      <c r="F105" s="882"/>
      <c r="G105" s="883"/>
      <c r="H105" s="883"/>
      <c r="I105" s="883"/>
      <c r="J105" s="883"/>
      <c r="K105" s="884"/>
    </row>
    <row r="106" spans="2:11" s="662" customFormat="1" ht="81" customHeight="1" x14ac:dyDescent="0.2">
      <c r="B106" s="871" t="s">
        <v>539</v>
      </c>
      <c r="C106" s="871"/>
      <c r="D106" s="871"/>
      <c r="E106" s="871"/>
      <c r="F106" s="871"/>
      <c r="G106" s="871"/>
      <c r="H106" s="871"/>
      <c r="I106" s="871"/>
      <c r="J106" s="871"/>
      <c r="K106" s="871"/>
    </row>
    <row r="107" spans="2:11" ht="65.25" customHeight="1" x14ac:dyDescent="0.2"/>
    <row r="108" spans="2:11" ht="69.75" customHeight="1" x14ac:dyDescent="0.2"/>
    <row r="109" spans="2:11" ht="59.25" customHeight="1" x14ac:dyDescent="0.2"/>
    <row r="110" spans="2:11" ht="60" customHeight="1" x14ac:dyDescent="0.2"/>
    <row r="111" spans="2:11" ht="79.5" customHeight="1" x14ac:dyDescent="0.2"/>
    <row r="112" spans="2:11" ht="45" customHeight="1" x14ac:dyDescent="0.2"/>
    <row r="113" ht="63.75" customHeight="1" x14ac:dyDescent="0.2"/>
    <row r="114" ht="45.75" customHeight="1" x14ac:dyDescent="0.2"/>
    <row r="115" ht="71.25" customHeight="1" x14ac:dyDescent="0.2"/>
    <row r="116" ht="66" customHeight="1" x14ac:dyDescent="0.2"/>
    <row r="117" ht="67.5" customHeight="1" x14ac:dyDescent="0.2"/>
    <row r="118" ht="84.75" customHeight="1" x14ac:dyDescent="0.2"/>
    <row r="119" ht="69.75" customHeight="1" x14ac:dyDescent="0.2"/>
    <row r="120" ht="59.25" customHeight="1" x14ac:dyDescent="0.2"/>
    <row r="121" ht="65.25" customHeight="1" x14ac:dyDescent="0.2"/>
  </sheetData>
  <sheetProtection sheet="1" formatCells="0" insertRows="0"/>
  <mergeCells count="184">
    <mergeCell ref="L78:Q78"/>
    <mergeCell ref="B106:K106"/>
    <mergeCell ref="B38:K38"/>
    <mergeCell ref="B36:J36"/>
    <mergeCell ref="B39:D39"/>
    <mergeCell ref="B40:D40"/>
    <mergeCell ref="B45:K45"/>
    <mergeCell ref="B47:K47"/>
    <mergeCell ref="C49:D49"/>
    <mergeCell ref="C50:D50"/>
    <mergeCell ref="B46:K46"/>
    <mergeCell ref="B102:J102"/>
    <mergeCell ref="B103:K103"/>
    <mergeCell ref="B104:D104"/>
    <mergeCell ref="E104:K104"/>
    <mergeCell ref="B105:D105"/>
    <mergeCell ref="E105:K105"/>
    <mergeCell ref="J39:K39"/>
    <mergeCell ref="E40:G40"/>
    <mergeCell ref="H40:I40"/>
    <mergeCell ref="E42:G42"/>
    <mergeCell ref="H42:I42"/>
    <mergeCell ref="J42:K42"/>
    <mergeCell ref="B101:K101"/>
    <mergeCell ref="B93:K93"/>
    <mergeCell ref="B27:K27"/>
    <mergeCell ref="B29:D29"/>
    <mergeCell ref="E29:H29"/>
    <mergeCell ref="I29:K29"/>
    <mergeCell ref="E28:H28"/>
    <mergeCell ref="B28:D28"/>
    <mergeCell ref="I28:K28"/>
    <mergeCell ref="B44:D44"/>
    <mergeCell ref="B41:D41"/>
    <mergeCell ref="B42:D42"/>
    <mergeCell ref="B37:K37"/>
    <mergeCell ref="I30:K30"/>
    <mergeCell ref="E31:H31"/>
    <mergeCell ref="I31:K31"/>
    <mergeCell ref="E32:H32"/>
    <mergeCell ref="I32:K32"/>
    <mergeCell ref="E33:H33"/>
    <mergeCell ref="J43:K43"/>
    <mergeCell ref="E44:G44"/>
    <mergeCell ref="H44:I44"/>
    <mergeCell ref="J44:K44"/>
    <mergeCell ref="B43:D43"/>
    <mergeCell ref="E39:G39"/>
    <mergeCell ref="H39:I39"/>
    <mergeCell ref="B30:D30"/>
    <mergeCell ref="B31:D31"/>
    <mergeCell ref="B32:D32"/>
    <mergeCell ref="B33:D33"/>
    <mergeCell ref="E30:H30"/>
    <mergeCell ref="B35:K35"/>
    <mergeCell ref="I33:K33"/>
    <mergeCell ref="J40:K40"/>
    <mergeCell ref="E41:G41"/>
    <mergeCell ref="H41:I41"/>
    <mergeCell ref="J41:K41"/>
    <mergeCell ref="E62:F62"/>
    <mergeCell ref="E63:F63"/>
    <mergeCell ref="J60:K60"/>
    <mergeCell ref="B71:J71"/>
    <mergeCell ref="B73:K73"/>
    <mergeCell ref="B69:K69"/>
    <mergeCell ref="F48:G48"/>
    <mergeCell ref="F49:G49"/>
    <mergeCell ref="H48:I48"/>
    <mergeCell ref="J48:K48"/>
    <mergeCell ref="H49:I49"/>
    <mergeCell ref="J49:K49"/>
    <mergeCell ref="H50:I50"/>
    <mergeCell ref="J50:K50"/>
    <mergeCell ref="E61:F61"/>
    <mergeCell ref="E43:G43"/>
    <mergeCell ref="H43:I43"/>
    <mergeCell ref="J62:K62"/>
    <mergeCell ref="B68:D68"/>
    <mergeCell ref="E68:G68"/>
    <mergeCell ref="H68:I68"/>
    <mergeCell ref="E84:F84"/>
    <mergeCell ref="G84:K84"/>
    <mergeCell ref="B75:K75"/>
    <mergeCell ref="B76:K76"/>
    <mergeCell ref="B72:K72"/>
    <mergeCell ref="B74:K74"/>
    <mergeCell ref="B77:K77"/>
    <mergeCell ref="B80:D80"/>
    <mergeCell ref="E80:F80"/>
    <mergeCell ref="G80:K80"/>
    <mergeCell ref="B81:D81"/>
    <mergeCell ref="E81:F81"/>
    <mergeCell ref="G81:K81"/>
    <mergeCell ref="B82:D82"/>
    <mergeCell ref="J68:K68"/>
    <mergeCell ref="B70:K70"/>
    <mergeCell ref="J67:K67"/>
    <mergeCell ref="J63:K63"/>
    <mergeCell ref="J58:K58"/>
    <mergeCell ref="E58:F58"/>
    <mergeCell ref="E59:F59"/>
    <mergeCell ref="E60:F60"/>
    <mergeCell ref="C48:D48"/>
    <mergeCell ref="F50:G50"/>
    <mergeCell ref="C57:D57"/>
    <mergeCell ref="C51:D51"/>
    <mergeCell ref="C52:D52"/>
    <mergeCell ref="C53:D53"/>
    <mergeCell ref="B55:J55"/>
    <mergeCell ref="E57:I57"/>
    <mergeCell ref="J61:K61"/>
    <mergeCell ref="D1:I1"/>
    <mergeCell ref="B18:J18"/>
    <mergeCell ref="B26:J26"/>
    <mergeCell ref="B21:F21"/>
    <mergeCell ref="B22:F22"/>
    <mergeCell ref="B24:F24"/>
    <mergeCell ref="G19:K19"/>
    <mergeCell ref="G20:K20"/>
    <mergeCell ref="B19:F19"/>
    <mergeCell ref="B20:F20"/>
    <mergeCell ref="G24:K24"/>
    <mergeCell ref="B25:K25"/>
    <mergeCell ref="B11:I11"/>
    <mergeCell ref="B12:I12"/>
    <mergeCell ref="B9:I9"/>
    <mergeCell ref="B8:I8"/>
    <mergeCell ref="B7:I7"/>
    <mergeCell ref="B4:I4"/>
    <mergeCell ref="B5:I5"/>
    <mergeCell ref="B6:I6"/>
    <mergeCell ref="B13:I13"/>
    <mergeCell ref="B10:I10"/>
    <mergeCell ref="B23:F23"/>
    <mergeCell ref="G23:K23"/>
    <mergeCell ref="B15:J15"/>
    <mergeCell ref="B16:K16"/>
    <mergeCell ref="B14:K14"/>
    <mergeCell ref="G21:K21"/>
    <mergeCell ref="G22:K22"/>
    <mergeCell ref="F51:G51"/>
    <mergeCell ref="F52:G52"/>
    <mergeCell ref="F53:G53"/>
    <mergeCell ref="B67:D67"/>
    <mergeCell ref="E67:G67"/>
    <mergeCell ref="H67:I67"/>
    <mergeCell ref="H51:I51"/>
    <mergeCell ref="J51:K51"/>
    <mergeCell ref="H52:I52"/>
    <mergeCell ref="J52:K52"/>
    <mergeCell ref="H53:I53"/>
    <mergeCell ref="J53:K53"/>
    <mergeCell ref="B54:K54"/>
    <mergeCell ref="B56:K56"/>
    <mergeCell ref="B64:K64"/>
    <mergeCell ref="B65:J65"/>
    <mergeCell ref="B66:K66"/>
    <mergeCell ref="J57:K57"/>
    <mergeCell ref="J59:K59"/>
    <mergeCell ref="B97:D97"/>
    <mergeCell ref="B98:D98"/>
    <mergeCell ref="E97:K97"/>
    <mergeCell ref="E98:K98"/>
    <mergeCell ref="B78:K78"/>
    <mergeCell ref="B85:K85"/>
    <mergeCell ref="B86:K86"/>
    <mergeCell ref="B79:D79"/>
    <mergeCell ref="B84:D84"/>
    <mergeCell ref="E79:F79"/>
    <mergeCell ref="B94:K94"/>
    <mergeCell ref="B96:K96"/>
    <mergeCell ref="B95:J95"/>
    <mergeCell ref="E82:F82"/>
    <mergeCell ref="G82:K82"/>
    <mergeCell ref="B83:D83"/>
    <mergeCell ref="E83:F83"/>
    <mergeCell ref="G83:K83"/>
    <mergeCell ref="B92:K92"/>
    <mergeCell ref="B91:J91"/>
    <mergeCell ref="B87:K87"/>
    <mergeCell ref="B88:K88"/>
    <mergeCell ref="B89:K89"/>
    <mergeCell ref="G79:K79"/>
  </mergeCells>
  <conditionalFormatting sqref="G80:K84">
    <cfRule type="expression" dxfId="0" priority="1">
      <formula>"AND(ABS(N80)&gt;=20,LEN(G80)=0)"</formula>
    </cfRule>
  </conditionalFormatting>
  <hyperlinks>
    <hyperlink ref="K18" location="ANNUAL_CONSUMPTION_OF_LIGHTWEIGHT_PLASTIC_CARRIER_BAGS_QUESTIONS_ON_METHODOLOGY_AND_COVERAGE" display="Top"/>
    <hyperlink ref="K95" location="ANNUAL_CONSUMPTION_OF_LIGHTWEIGHT_PLASTIC_CARRIER_BAGS_QUESTIONS_ON_METHODOLOGY_AND_COVERAGE" display="Top"/>
    <hyperlink ref="K26" location="ANNUAL_CONSUMPTION_OF_LIGHTWEIGHT_PLASTIC_CARRIER_BAGS_QUESTIONS_ON_METHODOLOGY_AND_COVERAGE" display="Top"/>
    <hyperlink ref="K36" location="ANNUAL_CONSUMPTION_OF_LIGHTWEIGHT_PLASTIC_CARRIER_BAGS_QUESTIONS_ON_METHODOLOGY_AND_COVERAGE" display="Top"/>
    <hyperlink ref="K91" location="ANNUAL_CONSUMPTION_OF_LIGHTWEIGHT_PLASTIC_CARRIER_BAGS_QUESTIONS_ON_METHODOLOGY_AND_COVERAGE" display="Top"/>
    <hyperlink ref="B7:G7" location="_3._Description_of_methods_used" display="3. Description of methods used"/>
    <hyperlink ref="B8:G8" location="_4._Accuracy_of_the_data" display="4. Accuracy of the data"/>
    <hyperlink ref="B9:G9" location="_5._Confidentiality" display="5. Confidentiality"/>
    <hyperlink ref="B13:G13" location="_6._Main_national_websites__reference_documents_and_publications" display="6. Main national websites, reference documents and publications"/>
    <hyperlink ref="K15" location="ANNUAL_CONSUMPTION_OF_LIGHTWEIGHT_PLASTIC_CARRIER_BAGS_QUESTIONS_ON_METHODOLOGY_AND_COVERAGE" display="Top"/>
    <hyperlink ref="K55" location="ANNUAL_CONSUMPTION_OF_LIGHTWEIGHT_PLASTIC_CARRIER_BAGS_QUESTIONS_ON_METHODOLOGY_AND_COVERAGE" display="Top"/>
    <hyperlink ref="K65" location="ANNUAL_CONSUMPTION_OF_LIGHTWEIGHT_PLASTIC_CARRIER_BAGS_QUESTIONS_ON_METHODOLOGY_AND_COVERAGE" display="Top"/>
    <hyperlink ref="K71" location="ANNUAL_CONSUMPTION_OF_LIGHTWEIGHT_PLASTIC_CARRIER_BAGS_QUESTIONS_ON_METHODOLOGY_AND_COVERAGE" display="Top"/>
    <hyperlink ref="B5:F5" location="_1._Objective_of_the_report" display="1. Objectives of the report"/>
    <hyperlink ref="B6:F6" location="_2._General_information" display="2. General information"/>
    <hyperlink ref="B12:I12" location="_8._Confidentiality" display="8. Confidentiality"/>
    <hyperlink ref="B8:I8" location="_4._Information_concerning_measurement_using_the_methodology_set_out_in_Annex_III" display="4. Information concerning measurement using the methodology set out in Annex III"/>
    <hyperlink ref="B9:I9" location="_5._Information_concerning_measurement_using_the_methodology_set_out_in_Annex_IV_to_Delegated_Decision__EU__2019_1597" display="5. Information concerning measurement using the methodology set out in Annex IV to Delegated Decision (EU) 2019/1597"/>
    <hyperlink ref="B10:I10" location="_6._Voluntary_reporting" display="6. Voluntary reporting"/>
    <hyperlink ref="B11:I11" location="_7._Methodological_changes_and_problems_notifications" display="7. Methodological changes and problems notifications"/>
    <hyperlink ref="B13:I13" location="_9._Main_national_websites__reference_documents_and_publications" display="9. Main national websites, reference documents and publications"/>
    <hyperlink ref="B7:I7" location="_3._General_information_on_data_collection" display="3. General information on data collection"/>
    <hyperlink ref="K102" location="ANNUAL_CONSUMPTION_OF_LIGHTWEIGHT_PLASTIC_CARRIER_BAGS_QUESTIONS_ON_METHODOLOGY_AND_COVERAGE" display="Top"/>
  </hyperlinks>
  <pageMargins left="0.7" right="0.7" top="0.75" bottom="0.75" header="0.3" footer="0.3"/>
  <pageSetup paperSize="9" scale="96" fitToHeight="0" orientation="landscape" verticalDpi="4294967295" r:id="rId1"/>
  <headerFooter>
    <oddFooter>&amp;LQuestionnaire on annual consumption of lightweight plastic carrier bags&amp;CPage &amp;P of &amp;N&amp;RQuality Report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266865"/>
    <pageSetUpPr fitToPage="1"/>
  </sheetPr>
  <dimension ref="A1:G1"/>
  <sheetViews>
    <sheetView workbookViewId="0"/>
  </sheetViews>
  <sheetFormatPr defaultColWidth="8.7109375" defaultRowHeight="12.75" x14ac:dyDescent="0.2"/>
  <cols>
    <col min="1" max="1" width="14.85546875" style="560" customWidth="1"/>
    <col min="2" max="2" width="19.85546875" style="560" customWidth="1"/>
    <col min="3" max="3" width="9" style="560" customWidth="1"/>
    <col min="4" max="4" width="11.42578125" style="560" customWidth="1"/>
    <col min="5" max="5" width="131.7109375" style="560" customWidth="1"/>
    <col min="6" max="6" width="12.42578125" style="560" customWidth="1"/>
    <col min="7" max="7" width="0.42578125" style="560" hidden="1" customWidth="1"/>
    <col min="8" max="16384" width="8.7109375" style="560"/>
  </cols>
  <sheetData>
    <row r="1" spans="1:7" s="666" customFormat="1" x14ac:dyDescent="0.2">
      <c r="A1" s="665" t="s">
        <v>141</v>
      </c>
      <c r="B1" s="665" t="s">
        <v>248</v>
      </c>
      <c r="C1" s="665" t="s">
        <v>140</v>
      </c>
      <c r="D1" s="665" t="s">
        <v>139</v>
      </c>
      <c r="E1" s="665" t="s">
        <v>5</v>
      </c>
      <c r="F1" s="665" t="s">
        <v>169</v>
      </c>
      <c r="G1" s="665" t="s">
        <v>138</v>
      </c>
    </row>
  </sheetData>
  <sheetProtection algorithmName="SHA-512" hashValue="wcbdiOed3Psrm122mEeFGGHMDttgLQdNmNr25wbF6GlTFqVrz74RSI6SR8I5ddI3vNblAH5Elvux0rJTNe/lRg==" saltValue="ajv+GvJdnCT/Qr5BtBT3jg==" spinCount="100000" sheet="1" objects="1" scenarios="1" insertHyperlinks="0" autoFilter="0"/>
  <autoFilter ref="B1:F2"/>
  <pageMargins left="0.70866141732283472" right="0.70866141732283472" top="0.74803149606299213" bottom="0.74803149606299213" header="0.31496062992125984" footer="0.31496062992125984"/>
  <pageSetup paperSize="9" scale="65" fitToHeight="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sheetPr>
  <dimension ref="A1:G44"/>
  <sheetViews>
    <sheetView workbookViewId="0">
      <selection sqref="A1:XFD1048576"/>
    </sheetView>
  </sheetViews>
  <sheetFormatPr defaultColWidth="8.7109375" defaultRowHeight="12.75" x14ac:dyDescent="0.2"/>
  <cols>
    <col min="1" max="1" width="11.5703125" style="229" bestFit="1" customWidth="1"/>
    <col min="2" max="2" width="22.28515625" style="229" customWidth="1"/>
    <col min="3" max="3" width="16.140625" style="229" customWidth="1"/>
    <col min="4" max="4" width="82" style="229" customWidth="1"/>
    <col min="5" max="5" width="8.7109375" style="343"/>
    <col min="6" max="6" width="12" style="343" customWidth="1"/>
    <col min="7" max="7" width="54" style="229" customWidth="1"/>
    <col min="8" max="16384" width="8.7109375" style="229"/>
  </cols>
  <sheetData>
    <row r="1" spans="1:7" x14ac:dyDescent="0.2">
      <c r="A1" s="369" t="s">
        <v>347</v>
      </c>
      <c r="B1" s="341" t="s">
        <v>123</v>
      </c>
      <c r="C1" s="340" t="s">
        <v>140</v>
      </c>
      <c r="D1" s="340" t="s">
        <v>328</v>
      </c>
      <c r="E1" s="342" t="s">
        <v>329</v>
      </c>
      <c r="F1" s="342" t="s">
        <v>330</v>
      </c>
      <c r="G1" s="379" t="s">
        <v>351</v>
      </c>
    </row>
    <row r="2" spans="1:7" x14ac:dyDescent="0.2">
      <c r="A2" s="370" t="s">
        <v>249</v>
      </c>
      <c r="B2" s="371" t="s">
        <v>332</v>
      </c>
      <c r="C2" s="372"/>
      <c r="D2" s="371" t="s">
        <v>331</v>
      </c>
      <c r="E2" s="370" t="s">
        <v>346</v>
      </c>
      <c r="F2" s="373">
        <v>44284</v>
      </c>
      <c r="G2" s="372"/>
    </row>
    <row r="3" spans="1:7" x14ac:dyDescent="0.2">
      <c r="A3" s="374" t="s">
        <v>249</v>
      </c>
      <c r="B3" s="375" t="s">
        <v>340</v>
      </c>
      <c r="C3" s="376"/>
      <c r="D3" s="376" t="s">
        <v>341</v>
      </c>
      <c r="E3" s="374" t="s">
        <v>339</v>
      </c>
      <c r="F3" s="377">
        <v>44300</v>
      </c>
      <c r="G3" s="380"/>
    </row>
    <row r="4" spans="1:7" x14ac:dyDescent="0.2">
      <c r="A4" s="374" t="s">
        <v>249</v>
      </c>
      <c r="B4" s="376"/>
      <c r="C4" s="376"/>
      <c r="D4" s="376" t="s">
        <v>342</v>
      </c>
      <c r="E4" s="374" t="s">
        <v>339</v>
      </c>
      <c r="F4" s="377">
        <v>44300</v>
      </c>
      <c r="G4" s="380"/>
    </row>
    <row r="5" spans="1:7" x14ac:dyDescent="0.2">
      <c r="A5" s="374" t="s">
        <v>249</v>
      </c>
      <c r="B5" s="376"/>
      <c r="C5" s="376"/>
      <c r="D5" s="376" t="s">
        <v>343</v>
      </c>
      <c r="E5" s="374" t="s">
        <v>339</v>
      </c>
      <c r="F5" s="377">
        <v>44300</v>
      </c>
      <c r="G5" s="380"/>
    </row>
    <row r="6" spans="1:7" x14ac:dyDescent="0.2">
      <c r="A6" s="374" t="s">
        <v>249</v>
      </c>
      <c r="B6" s="375" t="s">
        <v>344</v>
      </c>
      <c r="C6" s="376"/>
      <c r="D6" s="376" t="s">
        <v>345</v>
      </c>
      <c r="E6" s="374" t="s">
        <v>339</v>
      </c>
      <c r="F6" s="377">
        <v>44300</v>
      </c>
      <c r="G6" s="380"/>
    </row>
    <row r="7" spans="1:7" s="339" customFormat="1" x14ac:dyDescent="0.2">
      <c r="A7" s="374" t="s">
        <v>249</v>
      </c>
      <c r="B7" s="376" t="s">
        <v>349</v>
      </c>
      <c r="C7" s="376" t="s">
        <v>352</v>
      </c>
      <c r="D7" s="376" t="s">
        <v>350</v>
      </c>
      <c r="E7" s="374" t="s">
        <v>339</v>
      </c>
      <c r="F7" s="377">
        <v>44306</v>
      </c>
      <c r="G7" s="376"/>
    </row>
    <row r="8" spans="1:7" s="382" customFormat="1" ht="96.6" customHeight="1" x14ac:dyDescent="0.2">
      <c r="A8" s="382" t="s">
        <v>353</v>
      </c>
      <c r="B8" s="382" t="s">
        <v>358</v>
      </c>
      <c r="C8" s="388" t="s">
        <v>359</v>
      </c>
      <c r="D8" s="388" t="s">
        <v>360</v>
      </c>
      <c r="E8" s="383" t="s">
        <v>357</v>
      </c>
      <c r="F8" s="384">
        <v>44321</v>
      </c>
    </row>
    <row r="9" spans="1:7" s="385" customFormat="1" x14ac:dyDescent="0.2">
      <c r="A9" s="389" t="s">
        <v>353</v>
      </c>
      <c r="B9" s="390" t="s">
        <v>361</v>
      </c>
      <c r="C9" s="390" t="s">
        <v>363</v>
      </c>
      <c r="D9" s="390" t="s">
        <v>362</v>
      </c>
      <c r="E9" s="386" t="s">
        <v>357</v>
      </c>
      <c r="F9" s="387">
        <v>44321</v>
      </c>
    </row>
    <row r="10" spans="1:7" s="418" customFormat="1" x14ac:dyDescent="0.2">
      <c r="A10" s="417" t="s">
        <v>249</v>
      </c>
      <c r="B10" s="229" t="s">
        <v>392</v>
      </c>
      <c r="D10" s="420" t="s">
        <v>393</v>
      </c>
      <c r="E10" s="419" t="s">
        <v>357</v>
      </c>
      <c r="F10" s="391">
        <v>44322</v>
      </c>
    </row>
    <row r="11" spans="1:7" x14ac:dyDescent="0.2">
      <c r="A11" s="229" t="s">
        <v>249</v>
      </c>
      <c r="B11" s="229" t="s">
        <v>364</v>
      </c>
      <c r="D11" s="229" t="s">
        <v>365</v>
      </c>
      <c r="E11" s="419" t="s">
        <v>394</v>
      </c>
      <c r="F11" s="391">
        <v>44322</v>
      </c>
    </row>
    <row r="12" spans="1:7" x14ac:dyDescent="0.2">
      <c r="A12" s="229" t="s">
        <v>249</v>
      </c>
      <c r="B12" s="229" t="s">
        <v>366</v>
      </c>
      <c r="D12" s="229" t="s">
        <v>367</v>
      </c>
      <c r="E12" s="419" t="s">
        <v>395</v>
      </c>
      <c r="F12" s="391">
        <v>44322</v>
      </c>
    </row>
    <row r="13" spans="1:7" s="430" customFormat="1" ht="32.450000000000003" customHeight="1" x14ac:dyDescent="0.25">
      <c r="A13" s="426" t="s">
        <v>353</v>
      </c>
      <c r="B13" s="427" t="s">
        <v>398</v>
      </c>
      <c r="C13" s="427" t="s">
        <v>399</v>
      </c>
      <c r="D13" s="428" t="s">
        <v>407</v>
      </c>
      <c r="E13" s="427" t="s">
        <v>403</v>
      </c>
      <c r="F13" s="429">
        <v>44334</v>
      </c>
    </row>
    <row r="14" spans="1:7" s="430" customFormat="1" x14ac:dyDescent="0.25">
      <c r="A14" s="426" t="s">
        <v>353</v>
      </c>
      <c r="B14" s="427" t="s">
        <v>400</v>
      </c>
      <c r="C14" s="427" t="s">
        <v>401</v>
      </c>
      <c r="D14" s="427" t="s">
        <v>404</v>
      </c>
      <c r="E14" s="427" t="s">
        <v>403</v>
      </c>
      <c r="F14" s="429">
        <v>44334</v>
      </c>
    </row>
    <row r="15" spans="1:7" s="430" customFormat="1" x14ac:dyDescent="0.25">
      <c r="A15" s="426" t="s">
        <v>353</v>
      </c>
      <c r="B15" s="427" t="s">
        <v>398</v>
      </c>
      <c r="C15" s="426" t="s">
        <v>405</v>
      </c>
      <c r="D15" s="427" t="s">
        <v>402</v>
      </c>
      <c r="E15" s="427" t="s">
        <v>403</v>
      </c>
      <c r="F15" s="429">
        <v>44334</v>
      </c>
    </row>
    <row r="16" spans="1:7" s="430" customFormat="1" ht="32.450000000000003" customHeight="1" x14ac:dyDescent="0.25">
      <c r="A16" s="426" t="s">
        <v>353</v>
      </c>
      <c r="B16" s="427" t="s">
        <v>408</v>
      </c>
      <c r="C16" s="427" t="s">
        <v>406</v>
      </c>
      <c r="D16" s="428" t="s">
        <v>428</v>
      </c>
      <c r="E16" s="427" t="s">
        <v>403</v>
      </c>
      <c r="F16" s="429">
        <v>44334</v>
      </c>
    </row>
    <row r="17" spans="1:7" s="430" customFormat="1" ht="32.450000000000003" customHeight="1" x14ac:dyDescent="0.25">
      <c r="A17" s="426" t="s">
        <v>353</v>
      </c>
      <c r="B17" s="427" t="s">
        <v>409</v>
      </c>
      <c r="C17" s="427" t="s">
        <v>410</v>
      </c>
      <c r="D17" s="428" t="s">
        <v>411</v>
      </c>
      <c r="E17" s="427" t="s">
        <v>403</v>
      </c>
      <c r="F17" s="429">
        <v>44334</v>
      </c>
    </row>
    <row r="18" spans="1:7" s="430" customFormat="1" ht="32.450000000000003" customHeight="1" x14ac:dyDescent="0.25">
      <c r="A18" s="426" t="s">
        <v>353</v>
      </c>
      <c r="B18" s="427" t="s">
        <v>424</v>
      </c>
      <c r="C18" s="427" t="s">
        <v>427</v>
      </c>
      <c r="D18" s="428" t="s">
        <v>426</v>
      </c>
      <c r="E18" s="427" t="s">
        <v>425</v>
      </c>
      <c r="F18" s="429">
        <v>44335</v>
      </c>
    </row>
    <row r="19" spans="1:7" s="430" customFormat="1" ht="32.450000000000003" customHeight="1" x14ac:dyDescent="0.25">
      <c r="A19" s="426" t="s">
        <v>353</v>
      </c>
      <c r="B19" s="427" t="s">
        <v>380</v>
      </c>
      <c r="C19" s="427" t="s">
        <v>427</v>
      </c>
      <c r="D19" s="428" t="s">
        <v>426</v>
      </c>
      <c r="E19" s="427" t="s">
        <v>425</v>
      </c>
      <c r="F19" s="429">
        <v>44335</v>
      </c>
    </row>
    <row r="20" spans="1:7" s="430" customFormat="1" ht="32.450000000000003" customHeight="1" x14ac:dyDescent="0.25">
      <c r="A20" s="426" t="s">
        <v>353</v>
      </c>
      <c r="B20" s="427" t="s">
        <v>372</v>
      </c>
      <c r="C20" s="427" t="s">
        <v>429</v>
      </c>
      <c r="D20" s="428" t="s">
        <v>430</v>
      </c>
      <c r="E20" s="427" t="s">
        <v>425</v>
      </c>
      <c r="F20" s="429">
        <v>44335</v>
      </c>
    </row>
    <row r="21" spans="1:7" s="430" customFormat="1" ht="32.450000000000003" customHeight="1" x14ac:dyDescent="0.25">
      <c r="A21" s="426" t="s">
        <v>353</v>
      </c>
      <c r="B21" s="427" t="s">
        <v>398</v>
      </c>
      <c r="C21" s="427" t="s">
        <v>432</v>
      </c>
      <c r="D21" s="428" t="s">
        <v>433</v>
      </c>
      <c r="E21" s="427" t="s">
        <v>431</v>
      </c>
      <c r="F21" s="429">
        <v>44335</v>
      </c>
    </row>
    <row r="22" spans="1:7" s="430" customFormat="1" ht="108.95" customHeight="1" x14ac:dyDescent="0.25">
      <c r="A22" s="426" t="s">
        <v>353</v>
      </c>
      <c r="B22" s="427" t="s">
        <v>349</v>
      </c>
      <c r="C22" s="427" t="s">
        <v>435</v>
      </c>
      <c r="D22" s="428" t="s">
        <v>434</v>
      </c>
      <c r="E22" s="427" t="s">
        <v>431</v>
      </c>
      <c r="F22" s="429">
        <v>44335</v>
      </c>
    </row>
    <row r="23" spans="1:7" s="430" customFormat="1" ht="32.450000000000003" customHeight="1" x14ac:dyDescent="0.25">
      <c r="A23" s="426" t="s">
        <v>353</v>
      </c>
      <c r="B23" s="427" t="s">
        <v>408</v>
      </c>
      <c r="C23" s="427" t="s">
        <v>406</v>
      </c>
      <c r="D23" s="428" t="s">
        <v>436</v>
      </c>
      <c r="E23" s="427" t="s">
        <v>431</v>
      </c>
      <c r="F23" s="429">
        <v>44335</v>
      </c>
    </row>
    <row r="24" spans="1:7" s="441" customFormat="1" ht="38.25" x14ac:dyDescent="0.2">
      <c r="A24" s="438" t="s">
        <v>353</v>
      </c>
      <c r="B24" s="438" t="s">
        <v>389</v>
      </c>
      <c r="C24" s="438" t="s">
        <v>437</v>
      </c>
      <c r="D24" s="439" t="s">
        <v>438</v>
      </c>
      <c r="E24" s="438" t="s">
        <v>431</v>
      </c>
      <c r="F24" s="440">
        <v>44335</v>
      </c>
      <c r="G24" s="441" t="s">
        <v>447</v>
      </c>
    </row>
    <row r="25" spans="1:7" s="445" customFormat="1" x14ac:dyDescent="0.2">
      <c r="A25" s="442" t="s">
        <v>353</v>
      </c>
      <c r="B25" s="443" t="s">
        <v>400</v>
      </c>
      <c r="C25" s="443" t="s">
        <v>440</v>
      </c>
      <c r="D25" s="443" t="s">
        <v>439</v>
      </c>
      <c r="E25" s="443" t="s">
        <v>431</v>
      </c>
      <c r="F25" s="444">
        <v>44335</v>
      </c>
      <c r="G25" s="445" t="s">
        <v>448</v>
      </c>
    </row>
    <row r="26" spans="1:7" s="445" customFormat="1" x14ac:dyDescent="0.2">
      <c r="A26" s="446" t="s">
        <v>353</v>
      </c>
      <c r="B26" s="446" t="s">
        <v>398</v>
      </c>
      <c r="C26" s="446" t="s">
        <v>450</v>
      </c>
      <c r="D26" s="447" t="s">
        <v>449</v>
      </c>
      <c r="E26" s="446" t="s">
        <v>431</v>
      </c>
      <c r="F26" s="448">
        <v>44335</v>
      </c>
      <c r="G26" s="445" t="s">
        <v>451</v>
      </c>
    </row>
    <row r="27" spans="1:7" s="430" customFormat="1" ht="32.450000000000003" customHeight="1" x14ac:dyDescent="0.25">
      <c r="A27" s="426" t="s">
        <v>353</v>
      </c>
      <c r="B27" s="427" t="s">
        <v>408</v>
      </c>
      <c r="C27" s="427" t="s">
        <v>446</v>
      </c>
      <c r="D27" s="428" t="s">
        <v>452</v>
      </c>
      <c r="E27" s="427" t="s">
        <v>431</v>
      </c>
      <c r="F27" s="429">
        <v>44335</v>
      </c>
    </row>
    <row r="28" spans="1:7" s="445" customFormat="1" ht="38.25" x14ac:dyDescent="0.2">
      <c r="A28" s="446" t="s">
        <v>353</v>
      </c>
      <c r="B28" s="446" t="s">
        <v>398</v>
      </c>
      <c r="C28" s="446" t="s">
        <v>450</v>
      </c>
      <c r="D28" s="447" t="s">
        <v>455</v>
      </c>
      <c r="E28" s="446" t="s">
        <v>453</v>
      </c>
      <c r="F28" s="448">
        <v>44336</v>
      </c>
      <c r="G28" s="445" t="s">
        <v>454</v>
      </c>
    </row>
    <row r="29" spans="1:7" ht="25.5" x14ac:dyDescent="0.2">
      <c r="A29" s="426" t="s">
        <v>353</v>
      </c>
      <c r="B29" s="426" t="s">
        <v>457</v>
      </c>
      <c r="C29" s="426" t="s">
        <v>458</v>
      </c>
      <c r="D29" s="450" t="s">
        <v>456</v>
      </c>
      <c r="E29" s="426" t="s">
        <v>453</v>
      </c>
      <c r="F29" s="449">
        <v>44336</v>
      </c>
    </row>
    <row r="30" spans="1:7" ht="51" x14ac:dyDescent="0.2">
      <c r="A30" s="426" t="s">
        <v>353</v>
      </c>
      <c r="B30" s="426" t="s">
        <v>380</v>
      </c>
      <c r="C30" s="426" t="s">
        <v>458</v>
      </c>
      <c r="D30" s="450" t="s">
        <v>462</v>
      </c>
      <c r="E30" s="426" t="s">
        <v>453</v>
      </c>
      <c r="F30" s="449">
        <v>44336</v>
      </c>
    </row>
    <row r="31" spans="1:7" x14ac:dyDescent="0.2">
      <c r="A31" s="426" t="s">
        <v>353</v>
      </c>
      <c r="B31" s="426" t="s">
        <v>459</v>
      </c>
      <c r="C31" s="426" t="s">
        <v>460</v>
      </c>
      <c r="D31" s="450" t="s">
        <v>461</v>
      </c>
      <c r="E31" s="426" t="s">
        <v>453</v>
      </c>
      <c r="F31" s="449">
        <v>44336</v>
      </c>
    </row>
    <row r="32" spans="1:7" x14ac:dyDescent="0.2">
      <c r="A32" s="465" t="s">
        <v>249</v>
      </c>
      <c r="B32" s="465" t="s">
        <v>469</v>
      </c>
      <c r="C32" s="465"/>
      <c r="D32" s="465" t="s">
        <v>470</v>
      </c>
      <c r="E32" s="466" t="s">
        <v>472</v>
      </c>
      <c r="F32" s="467">
        <v>44336</v>
      </c>
    </row>
    <row r="33" spans="1:6" x14ac:dyDescent="0.2">
      <c r="A33" s="465"/>
      <c r="B33" s="465"/>
      <c r="C33" s="465"/>
      <c r="D33" s="465" t="s">
        <v>471</v>
      </c>
      <c r="E33" s="468"/>
      <c r="F33" s="468"/>
    </row>
    <row r="34" spans="1:6" x14ac:dyDescent="0.2">
      <c r="A34" s="426" t="s">
        <v>353</v>
      </c>
      <c r="B34" s="426" t="s">
        <v>380</v>
      </c>
      <c r="C34" s="426" t="s">
        <v>473</v>
      </c>
      <c r="D34" s="450" t="s">
        <v>474</v>
      </c>
      <c r="E34" s="426" t="s">
        <v>472</v>
      </c>
      <c r="F34" s="449">
        <v>44336</v>
      </c>
    </row>
    <row r="35" spans="1:6" x14ac:dyDescent="0.2">
      <c r="A35" s="426" t="s">
        <v>353</v>
      </c>
      <c r="B35" s="385" t="s">
        <v>392</v>
      </c>
      <c r="C35" s="385" t="s">
        <v>477</v>
      </c>
      <c r="D35" s="385" t="s">
        <v>476</v>
      </c>
      <c r="E35" s="426" t="s">
        <v>472</v>
      </c>
      <c r="F35" s="449">
        <v>44336</v>
      </c>
    </row>
    <row r="36" spans="1:6" x14ac:dyDescent="0.2">
      <c r="A36" s="426" t="s">
        <v>353</v>
      </c>
      <c r="B36" s="385" t="s">
        <v>469</v>
      </c>
      <c r="C36" s="385"/>
      <c r="D36" s="385" t="s">
        <v>478</v>
      </c>
      <c r="E36" s="469" t="s">
        <v>479</v>
      </c>
      <c r="F36" s="470">
        <v>44337</v>
      </c>
    </row>
    <row r="37" spans="1:6" x14ac:dyDescent="0.2">
      <c r="A37" s="426" t="s">
        <v>353</v>
      </c>
      <c r="B37" s="385" t="s">
        <v>424</v>
      </c>
      <c r="C37" s="385" t="s">
        <v>480</v>
      </c>
      <c r="D37" s="385" t="s">
        <v>481</v>
      </c>
      <c r="E37" s="469" t="s">
        <v>479</v>
      </c>
      <c r="F37" s="470">
        <v>44337</v>
      </c>
    </row>
    <row r="38" spans="1:6" x14ac:dyDescent="0.2">
      <c r="A38" s="385" t="s">
        <v>353</v>
      </c>
      <c r="B38" s="385" t="s">
        <v>694</v>
      </c>
      <c r="C38" s="385" t="s">
        <v>695</v>
      </c>
      <c r="D38" s="385" t="s">
        <v>696</v>
      </c>
      <c r="E38" s="605"/>
      <c r="F38" s="606">
        <v>44682</v>
      </c>
    </row>
    <row r="39" spans="1:6" ht="25.5" x14ac:dyDescent="0.2">
      <c r="A39" s="385" t="s">
        <v>353</v>
      </c>
      <c r="B39" s="385" t="s">
        <v>698</v>
      </c>
      <c r="C39" s="385" t="s">
        <v>697</v>
      </c>
      <c r="D39" s="604" t="s">
        <v>699</v>
      </c>
      <c r="E39" s="605" t="s">
        <v>700</v>
      </c>
      <c r="F39" s="607">
        <v>44713</v>
      </c>
    </row>
    <row r="40" spans="1:6" x14ac:dyDescent="0.2">
      <c r="A40" s="385" t="s">
        <v>353</v>
      </c>
      <c r="B40" s="385" t="s">
        <v>725</v>
      </c>
      <c r="C40" s="385" t="s">
        <v>695</v>
      </c>
      <c r="D40" s="385" t="s">
        <v>727</v>
      </c>
      <c r="E40" s="605" t="s">
        <v>700</v>
      </c>
      <c r="F40" s="607">
        <v>44713</v>
      </c>
    </row>
    <row r="41" spans="1:6" x14ac:dyDescent="0.2">
      <c r="A41" s="385" t="s">
        <v>353</v>
      </c>
      <c r="B41" s="385" t="s">
        <v>726</v>
      </c>
      <c r="C41" s="385" t="s">
        <v>695</v>
      </c>
      <c r="D41" s="385" t="s">
        <v>728</v>
      </c>
      <c r="E41" s="605" t="s">
        <v>700</v>
      </c>
      <c r="F41" s="607">
        <v>44713</v>
      </c>
    </row>
    <row r="42" spans="1:6" x14ac:dyDescent="0.2">
      <c r="A42" s="659" t="s">
        <v>249</v>
      </c>
      <c r="B42" s="659" t="s">
        <v>469</v>
      </c>
      <c r="C42" s="659"/>
      <c r="D42" s="659" t="s">
        <v>738</v>
      </c>
      <c r="E42" s="660" t="s">
        <v>741</v>
      </c>
      <c r="F42" s="661">
        <v>44714</v>
      </c>
    </row>
    <row r="43" spans="1:6" x14ac:dyDescent="0.2">
      <c r="A43" s="385" t="s">
        <v>353</v>
      </c>
      <c r="B43" s="385" t="s">
        <v>725</v>
      </c>
      <c r="C43" s="385"/>
      <c r="D43" s="385" t="s">
        <v>739</v>
      </c>
      <c r="E43" s="605" t="s">
        <v>742</v>
      </c>
      <c r="F43" s="607">
        <v>44714</v>
      </c>
    </row>
    <row r="44" spans="1:6" x14ac:dyDescent="0.2">
      <c r="A44" s="385" t="s">
        <v>353</v>
      </c>
      <c r="B44" s="385" t="s">
        <v>740</v>
      </c>
      <c r="C44" s="385"/>
      <c r="D44" s="385" t="s">
        <v>743</v>
      </c>
      <c r="E44" s="605" t="s">
        <v>742</v>
      </c>
      <c r="F44" s="607">
        <v>44714</v>
      </c>
    </row>
  </sheetData>
  <sheetProtection algorithmName="SHA-512" hashValue="X1U3sBp7FzIwyJBA1LcvtI32OW8lP8/zGMerog1abxdmAHxkCmJRi7h2fjkecR/j3mjtZwsMG+UrH6oNN6jEzg==" saltValue="P1x9SDpo1/4bHG1TiaGvmA==" spinCount="100000" sheet="1" objects="1" scenarios="1" selectLockedCells="1" selectUn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G3"/>
  <sheetViews>
    <sheetView workbookViewId="0">
      <selection activeCell="D5" sqref="D5"/>
    </sheetView>
  </sheetViews>
  <sheetFormatPr defaultRowHeight="15" x14ac:dyDescent="0.25"/>
  <cols>
    <col min="1" max="1" width="21.5703125" customWidth="1"/>
    <col min="2" max="2" width="16.42578125" customWidth="1"/>
    <col min="3" max="3" width="10" customWidth="1"/>
    <col min="4" max="4" width="13.5703125" customWidth="1"/>
    <col min="5" max="5" width="7.85546875" customWidth="1"/>
    <col min="6" max="6" width="9.28515625" customWidth="1"/>
    <col min="7" max="7" width="15.7109375" customWidth="1"/>
  </cols>
  <sheetData>
    <row r="1" spans="1:7" ht="30" x14ac:dyDescent="0.25">
      <c r="A1" s="451" t="s">
        <v>464</v>
      </c>
      <c r="B1" s="452" t="s">
        <v>465</v>
      </c>
      <c r="C1" s="453" t="s">
        <v>168</v>
      </c>
      <c r="D1" s="454" t="s">
        <v>167</v>
      </c>
      <c r="E1" s="454" t="s">
        <v>166</v>
      </c>
      <c r="F1" s="455" t="s">
        <v>165</v>
      </c>
      <c r="G1" s="456" t="s">
        <v>466</v>
      </c>
    </row>
    <row r="2" spans="1:7" ht="15.75" thickBot="1" x14ac:dyDescent="0.3">
      <c r="A2" s="457" t="s">
        <v>467</v>
      </c>
      <c r="B2" s="458" t="s">
        <v>124</v>
      </c>
      <c r="C2" s="459" t="s">
        <v>131</v>
      </c>
      <c r="D2" s="460" t="s">
        <v>136</v>
      </c>
      <c r="E2" s="460">
        <v>1</v>
      </c>
      <c r="F2" s="461">
        <v>4</v>
      </c>
      <c r="G2" s="462" t="s">
        <v>59</v>
      </c>
    </row>
    <row r="3" spans="1:7" ht="15.75" thickBot="1" x14ac:dyDescent="0.3">
      <c r="A3" s="457" t="s">
        <v>468</v>
      </c>
      <c r="B3" s="458" t="s">
        <v>125</v>
      </c>
      <c r="C3" s="463" t="s">
        <v>131</v>
      </c>
      <c r="D3" s="464" t="s">
        <v>134</v>
      </c>
      <c r="E3" s="464">
        <v>1</v>
      </c>
      <c r="F3" s="198">
        <v>4</v>
      </c>
      <c r="G3" s="462" t="s">
        <v>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BB44"/>
  <sheetViews>
    <sheetView workbookViewId="0">
      <selection activeCell="E12" sqref="E12"/>
    </sheetView>
  </sheetViews>
  <sheetFormatPr defaultRowHeight="15" x14ac:dyDescent="0.25"/>
  <cols>
    <col min="1" max="1" width="24.85546875" customWidth="1"/>
    <col min="2" max="2" width="12.7109375" style="9" bestFit="1" customWidth="1"/>
    <col min="3" max="3" width="5.85546875" customWidth="1"/>
    <col min="4" max="4" width="10.85546875" customWidth="1"/>
    <col min="5" max="5" width="31.42578125" customWidth="1"/>
    <col min="6" max="6" width="34.140625" customWidth="1"/>
    <col min="7" max="7" width="9.28515625" style="339" customWidth="1"/>
    <col min="8" max="8" width="34.140625" style="339" customWidth="1"/>
    <col min="9" max="9" width="5.28515625" style="339" customWidth="1"/>
    <col min="10" max="10" width="26.42578125" customWidth="1"/>
    <col min="11" max="11" width="69.42578125" customWidth="1"/>
  </cols>
  <sheetData>
    <row r="1" spans="1:54" ht="34.5" customHeight="1" thickBot="1" x14ac:dyDescent="0.3">
      <c r="A1" s="18" t="s">
        <v>105</v>
      </c>
      <c r="B1" s="19" t="s">
        <v>106</v>
      </c>
      <c r="C1" s="21"/>
      <c r="D1" s="344" t="s">
        <v>334</v>
      </c>
      <c r="E1" s="345" t="s">
        <v>107</v>
      </c>
      <c r="F1" s="347"/>
      <c r="G1" s="344" t="s">
        <v>333</v>
      </c>
      <c r="H1" s="345" t="s">
        <v>107</v>
      </c>
      <c r="I1"/>
      <c r="J1" s="213" t="s">
        <v>250</v>
      </c>
      <c r="K1" s="214" t="s">
        <v>251</v>
      </c>
    </row>
    <row r="2" spans="1:54" ht="15.75" x14ac:dyDescent="0.25">
      <c r="A2" s="13" t="s">
        <v>13</v>
      </c>
      <c r="B2" s="14" t="s">
        <v>12</v>
      </c>
      <c r="C2" s="17"/>
      <c r="D2" s="20" t="s">
        <v>0</v>
      </c>
      <c r="E2" s="10" t="s">
        <v>109</v>
      </c>
      <c r="F2" s="86"/>
      <c r="G2" s="339" t="s">
        <v>509</v>
      </c>
      <c r="H2" s="339" t="s">
        <v>510</v>
      </c>
      <c r="J2" s="886" t="s">
        <v>252</v>
      </c>
      <c r="K2" s="887"/>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row>
    <row r="3" spans="1:54" ht="36.6" customHeight="1" x14ac:dyDescent="0.25">
      <c r="A3" s="13" t="s">
        <v>15</v>
      </c>
      <c r="B3" s="14" t="s">
        <v>14</v>
      </c>
      <c r="C3" s="8"/>
      <c r="D3" s="20" t="s">
        <v>86</v>
      </c>
      <c r="E3" s="538" t="s">
        <v>87</v>
      </c>
      <c r="F3" s="539" t="s">
        <v>609</v>
      </c>
      <c r="G3" s="348" t="s">
        <v>86</v>
      </c>
      <c r="H3" s="339" t="s">
        <v>511</v>
      </c>
      <c r="J3" s="349" t="s">
        <v>253</v>
      </c>
      <c r="K3" s="350" t="s">
        <v>161</v>
      </c>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row>
    <row r="4" spans="1:54" x14ac:dyDescent="0.25">
      <c r="A4" s="13" t="s">
        <v>112</v>
      </c>
      <c r="B4" s="14" t="s">
        <v>20</v>
      </c>
      <c r="C4" s="8"/>
      <c r="D4" s="476"/>
      <c r="E4" s="10"/>
      <c r="F4" s="478"/>
      <c r="G4" s="348"/>
      <c r="J4" s="349" t="s">
        <v>254</v>
      </c>
      <c r="K4" s="350" t="s">
        <v>160</v>
      </c>
    </row>
    <row r="5" spans="1:54" ht="15.75" thickBot="1" x14ac:dyDescent="0.3">
      <c r="A5" s="13" t="s">
        <v>24</v>
      </c>
      <c r="B5" s="14" t="s">
        <v>23</v>
      </c>
      <c r="C5" s="8"/>
      <c r="D5" s="477"/>
      <c r="F5" s="478"/>
      <c r="G5" s="348"/>
      <c r="J5" s="351" t="s">
        <v>255</v>
      </c>
      <c r="K5" s="352" t="s">
        <v>159</v>
      </c>
    </row>
    <row r="6" spans="1:54" ht="15.75" x14ac:dyDescent="0.25">
      <c r="A6" s="13" t="s">
        <v>22</v>
      </c>
      <c r="B6" s="14" t="s">
        <v>21</v>
      </c>
      <c r="C6" s="8"/>
      <c r="F6" s="478"/>
      <c r="G6" s="348"/>
      <c r="J6" s="888" t="s">
        <v>256</v>
      </c>
      <c r="K6" s="889"/>
    </row>
    <row r="7" spans="1:54" x14ac:dyDescent="0.25">
      <c r="A7" s="13" t="s">
        <v>26</v>
      </c>
      <c r="B7" s="14" t="s">
        <v>25</v>
      </c>
      <c r="C7" s="8"/>
      <c r="F7" s="478"/>
      <c r="G7" s="348"/>
      <c r="J7" s="353" t="s">
        <v>257</v>
      </c>
      <c r="K7" s="354" t="s">
        <v>484</v>
      </c>
    </row>
    <row r="8" spans="1:54" x14ac:dyDescent="0.25">
      <c r="A8" s="13" t="s">
        <v>40</v>
      </c>
      <c r="B8" s="14" t="s">
        <v>39</v>
      </c>
      <c r="C8" s="8"/>
      <c r="F8" s="478"/>
      <c r="G8" s="348"/>
      <c r="J8" s="353" t="s">
        <v>258</v>
      </c>
      <c r="K8" s="354">
        <v>2023</v>
      </c>
    </row>
    <row r="9" spans="1:54" x14ac:dyDescent="0.25">
      <c r="A9" s="13" t="s">
        <v>28</v>
      </c>
      <c r="B9" s="14" t="s">
        <v>27</v>
      </c>
      <c r="C9" s="8"/>
      <c r="F9" s="479"/>
      <c r="G9" s="348"/>
      <c r="J9" s="353" t="s">
        <v>259</v>
      </c>
      <c r="K9" s="355" t="s">
        <v>767</v>
      </c>
    </row>
    <row r="10" spans="1:54" ht="15.75" thickBot="1" x14ac:dyDescent="0.3">
      <c r="A10" s="13" t="s">
        <v>30</v>
      </c>
      <c r="B10" s="14" t="s">
        <v>29</v>
      </c>
      <c r="C10" s="8"/>
      <c r="F10" s="479"/>
      <c r="G10" s="348"/>
      <c r="J10" s="353" t="s">
        <v>260</v>
      </c>
      <c r="K10" s="355" t="s">
        <v>753</v>
      </c>
    </row>
    <row r="11" spans="1:54" ht="15.75" x14ac:dyDescent="0.25">
      <c r="A11" s="13" t="s">
        <v>34</v>
      </c>
      <c r="B11" s="14" t="s">
        <v>33</v>
      </c>
      <c r="C11" s="8"/>
      <c r="F11" s="479"/>
      <c r="G11" s="348"/>
      <c r="J11" s="890" t="s">
        <v>261</v>
      </c>
      <c r="K11" s="891"/>
    </row>
    <row r="12" spans="1:54" x14ac:dyDescent="0.25">
      <c r="A12" s="13" t="s">
        <v>36</v>
      </c>
      <c r="B12" s="14" t="s">
        <v>35</v>
      </c>
      <c r="C12" s="8"/>
      <c r="F12" s="479"/>
      <c r="G12" s="348"/>
      <c r="J12" s="356" t="s">
        <v>262</v>
      </c>
      <c r="K12" s="357" t="s">
        <v>263</v>
      </c>
    </row>
    <row r="13" spans="1:54" x14ac:dyDescent="0.25">
      <c r="A13" s="13" t="s">
        <v>44</v>
      </c>
      <c r="B13" s="14" t="s">
        <v>43</v>
      </c>
      <c r="C13" s="8"/>
      <c r="F13" s="479"/>
      <c r="G13" s="348"/>
      <c r="J13" s="356" t="s">
        <v>264</v>
      </c>
      <c r="K13" s="357" t="s">
        <v>483</v>
      </c>
    </row>
    <row r="14" spans="1:54" x14ac:dyDescent="0.25">
      <c r="A14" s="13" t="s">
        <v>19</v>
      </c>
      <c r="B14" s="14" t="s">
        <v>18</v>
      </c>
      <c r="C14" s="8"/>
      <c r="F14" s="479"/>
      <c r="G14" s="348"/>
      <c r="J14" s="358" t="s">
        <v>265</v>
      </c>
      <c r="K14" s="359" t="s">
        <v>266</v>
      </c>
    </row>
    <row r="15" spans="1:54" ht="15.75" thickBot="1" x14ac:dyDescent="0.3">
      <c r="A15" s="13" t="s">
        <v>52</v>
      </c>
      <c r="B15" s="14" t="s">
        <v>51</v>
      </c>
      <c r="C15" s="8"/>
      <c r="J15" s="360" t="s">
        <v>267</v>
      </c>
      <c r="K15" s="361" t="s">
        <v>268</v>
      </c>
    </row>
    <row r="16" spans="1:54" ht="15.6" customHeight="1" x14ac:dyDescent="0.25">
      <c r="A16" s="13" t="s">
        <v>48</v>
      </c>
      <c r="B16" s="14" t="s">
        <v>47</v>
      </c>
      <c r="C16" s="8"/>
      <c r="J16" s="892" t="s">
        <v>269</v>
      </c>
      <c r="K16" s="893"/>
    </row>
    <row r="17" spans="1:11" x14ac:dyDescent="0.25">
      <c r="A17" s="13" t="s">
        <v>50</v>
      </c>
      <c r="B17" s="14" t="s">
        <v>49</v>
      </c>
      <c r="C17" s="8"/>
      <c r="J17" s="362" t="s">
        <v>270</v>
      </c>
      <c r="K17" s="363" t="s">
        <v>271</v>
      </c>
    </row>
    <row r="18" spans="1:11" x14ac:dyDescent="0.25">
      <c r="A18" s="13" t="s">
        <v>38</v>
      </c>
      <c r="B18" s="14" t="s">
        <v>37</v>
      </c>
      <c r="C18" s="8"/>
      <c r="J18" s="362" t="s">
        <v>272</v>
      </c>
      <c r="K18" s="363" t="s">
        <v>104</v>
      </c>
    </row>
    <row r="19" spans="1:11" x14ac:dyDescent="0.25">
      <c r="A19" s="13" t="s">
        <v>57</v>
      </c>
      <c r="B19" s="14" t="s">
        <v>56</v>
      </c>
      <c r="C19" s="8"/>
      <c r="J19" s="362" t="s">
        <v>273</v>
      </c>
      <c r="K19" s="364" t="s">
        <v>102</v>
      </c>
    </row>
    <row r="20" spans="1:11" ht="15.75" thickBot="1" x14ac:dyDescent="0.3">
      <c r="A20" s="13" t="s">
        <v>108</v>
      </c>
      <c r="B20" s="14" t="s">
        <v>58</v>
      </c>
      <c r="C20" s="8"/>
      <c r="J20" s="365" t="s">
        <v>274</v>
      </c>
      <c r="K20" s="366" t="s">
        <v>155</v>
      </c>
    </row>
    <row r="21" spans="1:11" x14ac:dyDescent="0.25">
      <c r="A21" s="13" t="s">
        <v>9</v>
      </c>
      <c r="B21" s="14" t="s">
        <v>8</v>
      </c>
      <c r="C21" s="8"/>
    </row>
    <row r="22" spans="1:11" x14ac:dyDescent="0.25">
      <c r="A22" s="13" t="s">
        <v>62</v>
      </c>
      <c r="B22" s="14" t="s">
        <v>61</v>
      </c>
      <c r="C22" s="8"/>
    </row>
    <row r="23" spans="1:11" x14ac:dyDescent="0.25">
      <c r="A23" s="13" t="s">
        <v>64</v>
      </c>
      <c r="B23" s="14" t="s">
        <v>63</v>
      </c>
      <c r="C23" s="8"/>
    </row>
    <row r="24" spans="1:11" x14ac:dyDescent="0.25">
      <c r="A24" s="13" t="s">
        <v>66</v>
      </c>
      <c r="B24" s="14" t="s">
        <v>65</v>
      </c>
      <c r="C24" s="8"/>
    </row>
    <row r="25" spans="1:11" x14ac:dyDescent="0.25">
      <c r="A25" s="13" t="s">
        <v>72</v>
      </c>
      <c r="B25" s="14" t="s">
        <v>71</v>
      </c>
      <c r="C25" s="8"/>
      <c r="G25" s="346"/>
      <c r="H25" s="346"/>
    </row>
    <row r="26" spans="1:11" x14ac:dyDescent="0.25">
      <c r="A26" s="13" t="s">
        <v>113</v>
      </c>
      <c r="B26" s="14" t="s">
        <v>73</v>
      </c>
      <c r="C26" s="8"/>
      <c r="G26" s="346"/>
      <c r="H26" s="346"/>
    </row>
    <row r="27" spans="1:11" x14ac:dyDescent="0.25">
      <c r="A27" s="13" t="s">
        <v>32</v>
      </c>
      <c r="B27" s="14" t="s">
        <v>31</v>
      </c>
      <c r="C27" s="8"/>
    </row>
    <row r="28" spans="1:11" x14ac:dyDescent="0.25">
      <c r="A28" s="13" t="s">
        <v>70</v>
      </c>
      <c r="B28" s="14" t="s">
        <v>69</v>
      </c>
      <c r="C28" s="8"/>
    </row>
    <row r="29" spans="1:11" ht="15" customHeight="1" x14ac:dyDescent="0.25">
      <c r="A29" s="13" t="s">
        <v>77</v>
      </c>
      <c r="B29" s="14" t="s">
        <v>76</v>
      </c>
      <c r="C29" s="8"/>
    </row>
    <row r="30" spans="1:11" x14ac:dyDescent="0.25">
      <c r="A30" s="13" t="s">
        <v>42</v>
      </c>
      <c r="B30" s="14" t="s">
        <v>41</v>
      </c>
      <c r="C30" s="8"/>
    </row>
    <row r="31" spans="1:11" x14ac:dyDescent="0.25">
      <c r="A31" s="13" t="s">
        <v>46</v>
      </c>
      <c r="B31" s="14" t="s">
        <v>45</v>
      </c>
      <c r="C31" s="8"/>
    </row>
    <row r="32" spans="1:11" x14ac:dyDescent="0.25">
      <c r="A32" s="13" t="s">
        <v>60</v>
      </c>
      <c r="B32" s="14" t="s">
        <v>59</v>
      </c>
      <c r="C32" s="8"/>
    </row>
    <row r="33" spans="1:9" x14ac:dyDescent="0.25">
      <c r="A33" s="13" t="s">
        <v>17</v>
      </c>
      <c r="B33" s="14" t="s">
        <v>16</v>
      </c>
      <c r="C33" s="8"/>
    </row>
    <row r="34" spans="1:9" x14ac:dyDescent="0.25">
      <c r="A34" s="13" t="s">
        <v>54</v>
      </c>
      <c r="B34" s="14" t="s">
        <v>53</v>
      </c>
      <c r="C34" s="8"/>
    </row>
    <row r="35" spans="1:9" x14ac:dyDescent="0.25">
      <c r="A35" s="13" t="s">
        <v>115</v>
      </c>
      <c r="B35" s="14" t="s">
        <v>55</v>
      </c>
      <c r="C35" s="8"/>
    </row>
    <row r="36" spans="1:9" x14ac:dyDescent="0.25">
      <c r="A36" s="13" t="s">
        <v>7</v>
      </c>
      <c r="B36" s="14" t="s">
        <v>6</v>
      </c>
      <c r="C36" s="8"/>
    </row>
    <row r="37" spans="1:9" x14ac:dyDescent="0.25">
      <c r="A37" s="13" t="s">
        <v>68</v>
      </c>
      <c r="B37" s="14" t="s">
        <v>67</v>
      </c>
      <c r="C37" s="8"/>
    </row>
    <row r="38" spans="1:9" x14ac:dyDescent="0.25">
      <c r="A38" s="13" t="s">
        <v>75</v>
      </c>
      <c r="B38" s="14" t="s">
        <v>74</v>
      </c>
      <c r="C38" s="8"/>
    </row>
    <row r="39" spans="1:9" x14ac:dyDescent="0.25">
      <c r="A39" s="13" t="s">
        <v>11</v>
      </c>
      <c r="B39" s="14" t="s">
        <v>10</v>
      </c>
      <c r="C39" s="8"/>
    </row>
    <row r="40" spans="1:9" ht="15.75" thickBot="1" x14ac:dyDescent="0.3">
      <c r="A40" s="15" t="s">
        <v>114</v>
      </c>
      <c r="B40" s="16" t="s">
        <v>78</v>
      </c>
      <c r="C40" s="8"/>
    </row>
    <row r="41" spans="1:9" ht="14.45" customHeight="1" thickBot="1" x14ac:dyDescent="0.3"/>
    <row r="42" spans="1:9" ht="12.75" customHeight="1" thickBot="1" x14ac:dyDescent="0.3">
      <c r="A42" s="197" t="s">
        <v>736</v>
      </c>
      <c r="B42" s="198"/>
      <c r="I42"/>
    </row>
    <row r="43" spans="1:9" ht="16.5" customHeight="1" x14ac:dyDescent="0.25">
      <c r="I43"/>
    </row>
    <row r="44" spans="1:9" x14ac:dyDescent="0.25">
      <c r="I44"/>
    </row>
  </sheetData>
  <sheetProtection algorithmName="SHA-512" hashValue="InlHjbUG3xME58t8vQsm60x3/AO53zIScrTe/nFeyuvK401Kuo7F35QYsGj1A3kWa8JZQ0WMB6Zexwt5/7ecLw==" saltValue="3jhxGXLVgxbD5LypjWxufQ==" spinCount="100000" sheet="1" selectLockedCells="1" selectUnlockedCells="1"/>
  <mergeCells count="4">
    <mergeCell ref="J2:K2"/>
    <mergeCell ref="J6:K6"/>
    <mergeCell ref="J11:K11"/>
    <mergeCell ref="J16:K16"/>
  </mergeCells>
  <hyperlinks>
    <hyperlink ref="K19" r:id="rId1"/>
  </hyperlinks>
  <pageMargins left="0.7" right="0.7" top="0.75" bottom="0.75" header="0.3" footer="0.3"/>
  <pageSetup paperSize="9"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381D9"/>
  </sheetPr>
  <dimension ref="A1:M15"/>
  <sheetViews>
    <sheetView workbookViewId="0">
      <selection sqref="A1:XFD1048576"/>
    </sheetView>
  </sheetViews>
  <sheetFormatPr defaultRowHeight="15" x14ac:dyDescent="0.25"/>
  <cols>
    <col min="1" max="1" width="10.42578125" bestFit="1" customWidth="1"/>
    <col min="2" max="2" width="10.140625" style="9" bestFit="1" customWidth="1"/>
    <col min="3" max="3" width="14.5703125" style="9" bestFit="1" customWidth="1"/>
    <col min="4" max="4" width="8.140625" style="9" bestFit="1" customWidth="1"/>
    <col min="5" max="5" width="11" style="9" bestFit="1" customWidth="1"/>
    <col min="6" max="6" width="19.5703125" style="9" customWidth="1"/>
    <col min="8" max="8" width="10.28515625" customWidth="1"/>
  </cols>
  <sheetData>
    <row r="1" spans="1:13" ht="45" x14ac:dyDescent="0.25">
      <c r="A1" s="83" t="s">
        <v>123</v>
      </c>
      <c r="B1" s="82" t="s">
        <v>126</v>
      </c>
      <c r="C1" s="82" t="s">
        <v>127</v>
      </c>
      <c r="D1" s="82" t="s">
        <v>128</v>
      </c>
      <c r="E1" s="82" t="s">
        <v>129</v>
      </c>
      <c r="F1" s="82" t="s">
        <v>153</v>
      </c>
      <c r="G1" s="90" t="s">
        <v>199</v>
      </c>
      <c r="H1" s="90" t="s">
        <v>200</v>
      </c>
      <c r="J1" s="608" t="s">
        <v>737</v>
      </c>
      <c r="K1" s="87"/>
      <c r="L1" s="87"/>
      <c r="M1" s="87"/>
    </row>
    <row r="2" spans="1:13" ht="15.75" thickBot="1" x14ac:dyDescent="0.3">
      <c r="A2" s="210"/>
      <c r="B2" s="211"/>
      <c r="C2" s="211"/>
      <c r="D2" s="211"/>
      <c r="E2" s="211"/>
      <c r="F2" s="211"/>
      <c r="G2" s="212"/>
      <c r="H2" s="212"/>
    </row>
    <row r="3" spans="1:13" x14ac:dyDescent="0.25">
      <c r="A3" s="183" t="s">
        <v>124</v>
      </c>
      <c r="B3" s="184" t="s">
        <v>238</v>
      </c>
      <c r="C3" s="184" t="s">
        <v>237</v>
      </c>
      <c r="D3" s="184">
        <v>1</v>
      </c>
      <c r="E3" s="184">
        <v>4</v>
      </c>
      <c r="F3" s="184" t="s">
        <v>152</v>
      </c>
      <c r="G3" s="157" t="s">
        <v>243</v>
      </c>
      <c r="H3" s="158" t="s">
        <v>130</v>
      </c>
    </row>
    <row r="4" spans="1:13" x14ac:dyDescent="0.25">
      <c r="A4" s="169" t="s">
        <v>124</v>
      </c>
      <c r="B4" s="170" t="s">
        <v>242</v>
      </c>
      <c r="C4" s="170" t="s">
        <v>136</v>
      </c>
      <c r="D4" s="170">
        <v>3</v>
      </c>
      <c r="E4" s="170">
        <v>4</v>
      </c>
      <c r="F4" s="170" t="s">
        <v>152</v>
      </c>
      <c r="G4" s="163" t="s">
        <v>243</v>
      </c>
      <c r="H4" s="164" t="s">
        <v>130</v>
      </c>
    </row>
    <row r="5" spans="1:13" x14ac:dyDescent="0.25">
      <c r="A5" s="185" t="s">
        <v>124</v>
      </c>
      <c r="B5" s="186" t="s">
        <v>135</v>
      </c>
      <c r="C5" s="186" t="s">
        <v>244</v>
      </c>
      <c r="D5" s="186">
        <v>1</v>
      </c>
      <c r="E5" s="186">
        <v>4</v>
      </c>
      <c r="F5" s="186" t="s">
        <v>151</v>
      </c>
      <c r="G5" s="165" t="s">
        <v>243</v>
      </c>
      <c r="H5" s="166" t="s">
        <v>130</v>
      </c>
    </row>
    <row r="6" spans="1:13" x14ac:dyDescent="0.25">
      <c r="A6" s="169" t="s">
        <v>124</v>
      </c>
      <c r="B6" s="170" t="s">
        <v>145</v>
      </c>
      <c r="C6" s="170" t="s">
        <v>239</v>
      </c>
      <c r="D6" s="170">
        <v>3</v>
      </c>
      <c r="E6" s="170">
        <v>4</v>
      </c>
      <c r="F6" s="170" t="s">
        <v>151</v>
      </c>
      <c r="G6" s="163" t="s">
        <v>243</v>
      </c>
      <c r="H6" s="164" t="s">
        <v>130</v>
      </c>
    </row>
    <row r="7" spans="1:13" x14ac:dyDescent="0.25">
      <c r="A7" s="171" t="s">
        <v>124</v>
      </c>
      <c r="B7" s="172" t="s">
        <v>221</v>
      </c>
      <c r="C7" s="172" t="s">
        <v>240</v>
      </c>
      <c r="D7" s="172">
        <v>3</v>
      </c>
      <c r="E7" s="172">
        <v>4</v>
      </c>
      <c r="F7" s="172" t="s">
        <v>147</v>
      </c>
      <c r="G7" s="159" t="s">
        <v>243</v>
      </c>
      <c r="H7" s="160" t="s">
        <v>130</v>
      </c>
    </row>
    <row r="8" spans="1:13" ht="15.75" thickBot="1" x14ac:dyDescent="0.3">
      <c r="A8" s="173" t="s">
        <v>124</v>
      </c>
      <c r="B8" s="174" t="s">
        <v>133</v>
      </c>
      <c r="C8" s="174" t="s">
        <v>241</v>
      </c>
      <c r="D8" s="174">
        <v>3</v>
      </c>
      <c r="E8" s="174">
        <v>4</v>
      </c>
      <c r="F8" s="174" t="s">
        <v>147</v>
      </c>
      <c r="G8" s="161" t="s">
        <v>243</v>
      </c>
      <c r="H8" s="162" t="s">
        <v>130</v>
      </c>
    </row>
    <row r="9" spans="1:13" x14ac:dyDescent="0.25">
      <c r="A9" s="175" t="s">
        <v>125</v>
      </c>
      <c r="B9" s="176" t="s">
        <v>144</v>
      </c>
      <c r="C9" s="176" t="s">
        <v>134</v>
      </c>
      <c r="D9" s="176">
        <v>3</v>
      </c>
      <c r="E9" s="176">
        <v>4</v>
      </c>
      <c r="F9" s="176" t="s">
        <v>152</v>
      </c>
      <c r="G9" s="167" t="s">
        <v>135</v>
      </c>
      <c r="H9" s="168" t="s">
        <v>130</v>
      </c>
    </row>
    <row r="10" spans="1:13" x14ac:dyDescent="0.25">
      <c r="A10" s="177" t="s">
        <v>125</v>
      </c>
      <c r="B10" s="178" t="s">
        <v>142</v>
      </c>
      <c r="C10" s="178" t="s">
        <v>148</v>
      </c>
      <c r="D10" s="178">
        <v>3</v>
      </c>
      <c r="E10" s="178">
        <v>4</v>
      </c>
      <c r="F10" s="178" t="s">
        <v>151</v>
      </c>
      <c r="G10" s="163" t="s">
        <v>135</v>
      </c>
      <c r="H10" s="164" t="s">
        <v>130</v>
      </c>
    </row>
    <row r="11" spans="1:13" x14ac:dyDescent="0.25">
      <c r="A11" s="179" t="s">
        <v>125</v>
      </c>
      <c r="B11" s="180" t="s">
        <v>131</v>
      </c>
      <c r="C11" s="180" t="s">
        <v>150</v>
      </c>
      <c r="D11" s="180">
        <v>3</v>
      </c>
      <c r="E11" s="180">
        <v>4</v>
      </c>
      <c r="F11" s="180" t="s">
        <v>147</v>
      </c>
      <c r="G11" s="159" t="s">
        <v>135</v>
      </c>
      <c r="H11" s="160" t="s">
        <v>130</v>
      </c>
    </row>
    <row r="12" spans="1:13" ht="15.75" thickBot="1" x14ac:dyDescent="0.3">
      <c r="A12" s="181" t="s">
        <v>125</v>
      </c>
      <c r="B12" s="182" t="s">
        <v>149</v>
      </c>
      <c r="C12" s="182" t="s">
        <v>148</v>
      </c>
      <c r="D12" s="182">
        <v>3</v>
      </c>
      <c r="E12" s="182">
        <v>4</v>
      </c>
      <c r="F12" s="182" t="s">
        <v>147</v>
      </c>
      <c r="G12" s="161" t="s">
        <v>135</v>
      </c>
      <c r="H12" s="162" t="s">
        <v>130</v>
      </c>
    </row>
    <row r="13" spans="1:13" x14ac:dyDescent="0.25">
      <c r="A13" s="83"/>
      <c r="B13" s="82"/>
      <c r="C13" s="82"/>
      <c r="D13" s="82"/>
      <c r="E13" s="82"/>
      <c r="F13" s="82"/>
      <c r="G13" s="90"/>
      <c r="H13" s="90"/>
    </row>
    <row r="15" spans="1:13" x14ac:dyDescent="0.25">
      <c r="A15" t="s">
        <v>146</v>
      </c>
    </row>
  </sheetData>
  <sheetProtection sheet="1" objects="1" scenarios="1" selectLockedCells="1" selectUnlockedCell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B381D9"/>
  </sheetPr>
  <dimension ref="A1:G5"/>
  <sheetViews>
    <sheetView workbookViewId="0">
      <selection sqref="A1:XFD1048576"/>
    </sheetView>
  </sheetViews>
  <sheetFormatPr defaultColWidth="8.7109375" defaultRowHeight="15" x14ac:dyDescent="0.25"/>
  <cols>
    <col min="1" max="1" width="8.7109375" style="625"/>
    <col min="2" max="2" width="12" style="625" customWidth="1"/>
    <col min="3" max="3" width="8.7109375" style="625" customWidth="1"/>
    <col min="4" max="4" width="9.5703125" style="625" customWidth="1"/>
    <col min="5" max="5" width="9.42578125" style="625" customWidth="1"/>
    <col min="6" max="6" width="10.140625" style="625" bestFit="1" customWidth="1"/>
    <col min="7" max="7" width="19.28515625" style="629" customWidth="1"/>
    <col min="8" max="16384" width="8.7109375" style="625"/>
  </cols>
  <sheetData>
    <row r="1" spans="1:7" ht="78.75" customHeight="1" x14ac:dyDescent="0.25">
      <c r="A1" s="378" t="s">
        <v>169</v>
      </c>
      <c r="B1" s="378" t="s">
        <v>123</v>
      </c>
      <c r="C1" s="378" t="s">
        <v>168</v>
      </c>
      <c r="D1" s="378" t="s">
        <v>167</v>
      </c>
      <c r="E1" s="378" t="s">
        <v>166</v>
      </c>
      <c r="F1" s="378" t="s">
        <v>165</v>
      </c>
      <c r="G1" s="378" t="s">
        <v>729</v>
      </c>
    </row>
    <row r="2" spans="1:7" x14ac:dyDescent="0.25">
      <c r="A2" s="626" t="s">
        <v>162</v>
      </c>
      <c r="B2" s="626" t="s">
        <v>124</v>
      </c>
      <c r="C2" s="627" t="s">
        <v>730</v>
      </c>
      <c r="D2" s="630" t="s">
        <v>732</v>
      </c>
      <c r="E2" s="626">
        <v>1</v>
      </c>
      <c r="F2" s="626">
        <v>5</v>
      </c>
      <c r="G2" s="628" t="s">
        <v>731</v>
      </c>
    </row>
    <row r="3" spans="1:7" x14ac:dyDescent="0.25">
      <c r="A3" s="626" t="s">
        <v>162</v>
      </c>
      <c r="B3" s="626" t="s">
        <v>124</v>
      </c>
      <c r="C3" s="631" t="s">
        <v>734</v>
      </c>
      <c r="D3" s="630" t="s">
        <v>735</v>
      </c>
      <c r="E3" s="626">
        <v>1</v>
      </c>
      <c r="F3" s="626">
        <v>5</v>
      </c>
      <c r="G3" s="630" t="s">
        <v>733</v>
      </c>
    </row>
    <row r="4" spans="1:7" x14ac:dyDescent="0.25">
      <c r="A4" s="626" t="s">
        <v>162</v>
      </c>
      <c r="B4" s="631" t="s">
        <v>125</v>
      </c>
      <c r="C4" s="626" t="s">
        <v>730</v>
      </c>
      <c r="D4" s="626" t="s">
        <v>732</v>
      </c>
      <c r="E4" s="626">
        <v>1</v>
      </c>
      <c r="F4" s="626">
        <v>5</v>
      </c>
      <c r="G4" s="629" t="s">
        <v>731</v>
      </c>
    </row>
    <row r="5" spans="1:7" x14ac:dyDescent="0.25">
      <c r="A5" s="626" t="s">
        <v>162</v>
      </c>
      <c r="B5" s="631" t="s">
        <v>125</v>
      </c>
      <c r="C5" s="626" t="s">
        <v>734</v>
      </c>
      <c r="D5" s="626" t="s">
        <v>735</v>
      </c>
      <c r="E5" s="626">
        <v>1</v>
      </c>
      <c r="F5" s="626">
        <v>5</v>
      </c>
      <c r="G5" s="630" t="s">
        <v>733</v>
      </c>
    </row>
  </sheetData>
  <sheetProtection sheet="1" objects="1" scenarios="1" selectLockedCells="1" selectUnlockedCell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B381D9"/>
  </sheetPr>
  <dimension ref="A1:F2"/>
  <sheetViews>
    <sheetView zoomScaleNormal="100" workbookViewId="0">
      <selection sqref="A1:XFD1048576"/>
    </sheetView>
  </sheetViews>
  <sheetFormatPr defaultRowHeight="15" x14ac:dyDescent="0.25"/>
  <cols>
    <col min="1" max="1" width="27" style="9" customWidth="1"/>
  </cols>
  <sheetData>
    <row r="1" spans="1:6" x14ac:dyDescent="0.25">
      <c r="A1" s="90" t="s">
        <v>246</v>
      </c>
      <c r="C1" s="608" t="s">
        <v>704</v>
      </c>
      <c r="D1" s="87"/>
      <c r="E1" s="87"/>
      <c r="F1" s="87"/>
    </row>
    <row r="2" spans="1:6" x14ac:dyDescent="0.25">
      <c r="A2" s="9" t="s">
        <v>247</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9C337"/>
    <pageSetUpPr fitToPage="1"/>
  </sheetPr>
  <dimension ref="B1:BN24"/>
  <sheetViews>
    <sheetView workbookViewId="0"/>
  </sheetViews>
  <sheetFormatPr defaultColWidth="9.140625" defaultRowHeight="11.45" customHeight="1" x14ac:dyDescent="0.25"/>
  <cols>
    <col min="1" max="2" width="1.42578125" style="250" customWidth="1"/>
    <col min="3" max="3" width="20.85546875" style="250" customWidth="1"/>
    <col min="4" max="4" width="79.7109375" style="250" customWidth="1"/>
    <col min="5" max="5" width="45.85546875" style="250" customWidth="1"/>
    <col min="6" max="6" width="1.28515625" style="250" customWidth="1"/>
    <col min="7" max="66" width="11.42578125" style="251" customWidth="1"/>
    <col min="67" max="16384" width="9.140625" style="250"/>
  </cols>
  <sheetData>
    <row r="1" spans="2:66" ht="6.75" customHeight="1" thickBot="1" x14ac:dyDescent="0.3"/>
    <row r="2" spans="2:66" s="260" customFormat="1" ht="28.5" customHeight="1" x14ac:dyDescent="0.2">
      <c r="B2" s="265"/>
      <c r="C2" s="692"/>
      <c r="D2" s="692"/>
      <c r="E2" s="692"/>
      <c r="F2" s="392"/>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row>
    <row r="3" spans="2:66" s="287" customFormat="1" ht="33.75" customHeight="1" x14ac:dyDescent="0.25">
      <c r="B3" s="393"/>
      <c r="C3" s="394"/>
      <c r="D3" s="394"/>
      <c r="E3" s="395" t="str">
        <f>UPPER(Lists!K3)</f>
        <v>STATISTICAL OFFICE OF THE EUROPEAN UNION</v>
      </c>
      <c r="F3" s="396"/>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row>
    <row r="4" spans="2:66" ht="23.25" customHeight="1" x14ac:dyDescent="0.25">
      <c r="B4" s="257"/>
      <c r="C4" s="693" t="str">
        <f>UPPER(Lists!K7)</f>
        <v>ANNUAL REPORTING ON FOOD WASTE AND FOOD WASTE PREVENTION</v>
      </c>
      <c r="D4" s="693"/>
      <c r="E4" s="693"/>
      <c r="F4" s="397"/>
    </row>
    <row r="5" spans="2:66" ht="15.75" customHeight="1" x14ac:dyDescent="0.25">
      <c r="B5" s="256"/>
      <c r="C5" s="694" t="str">
        <f>CONCATENATE(Lists!K8," DATA COLLECTION")</f>
        <v>2023 DATA COLLECTION</v>
      </c>
      <c r="D5" s="694"/>
      <c r="E5" s="694"/>
      <c r="F5" s="398"/>
    </row>
    <row r="6" spans="2:66" ht="15.75" customHeight="1" thickBot="1" x14ac:dyDescent="0.3">
      <c r="B6" s="256"/>
      <c r="C6" s="255"/>
      <c r="D6" s="255"/>
      <c r="E6" s="255"/>
      <c r="F6" s="398"/>
    </row>
    <row r="7" spans="2:66" ht="30" customHeight="1" thickBot="1" x14ac:dyDescent="0.3">
      <c r="B7" s="254"/>
      <c r="C7" s="695" t="s">
        <v>368</v>
      </c>
      <c r="D7" s="695"/>
      <c r="E7" s="695"/>
      <c r="F7" s="399"/>
    </row>
    <row r="8" spans="2:66" ht="13.5" customHeight="1" x14ac:dyDescent="0.25">
      <c r="B8" s="254"/>
      <c r="C8" s="400"/>
      <c r="D8" s="400"/>
      <c r="E8" s="400"/>
      <c r="F8" s="399"/>
    </row>
    <row r="9" spans="2:66" s="401" customFormat="1" ht="19.5" customHeight="1" x14ac:dyDescent="0.25">
      <c r="B9" s="254"/>
      <c r="C9" s="691" t="s">
        <v>369</v>
      </c>
      <c r="D9" s="691"/>
      <c r="E9" s="691"/>
      <c r="F9" s="399"/>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row>
    <row r="10" spans="2:66" ht="12" customHeight="1" x14ac:dyDescent="0.25">
      <c r="B10" s="254"/>
      <c r="C10" s="403" t="s">
        <v>370</v>
      </c>
      <c r="D10" s="404" t="s">
        <v>187</v>
      </c>
      <c r="E10" s="404" t="s">
        <v>371</v>
      </c>
      <c r="F10" s="399"/>
    </row>
    <row r="11" spans="2:66" ht="21" customHeight="1" x14ac:dyDescent="0.25">
      <c r="B11" s="254"/>
      <c r="C11" s="405" t="s">
        <v>372</v>
      </c>
      <c r="D11" s="406" t="s">
        <v>373</v>
      </c>
      <c r="E11" s="407" t="s">
        <v>374</v>
      </c>
      <c r="F11" s="399"/>
    </row>
    <row r="12" spans="2:66" ht="21" customHeight="1" x14ac:dyDescent="0.25">
      <c r="B12" s="254"/>
      <c r="C12" s="405" t="s">
        <v>375</v>
      </c>
      <c r="D12" s="406" t="s">
        <v>376</v>
      </c>
      <c r="E12" s="407" t="s">
        <v>377</v>
      </c>
      <c r="F12" s="399"/>
    </row>
    <row r="13" spans="2:66" ht="21" customHeight="1" x14ac:dyDescent="0.25">
      <c r="B13" s="254"/>
      <c r="C13" s="405" t="s">
        <v>378</v>
      </c>
      <c r="D13" s="406" t="s">
        <v>379</v>
      </c>
      <c r="E13" s="407" t="s">
        <v>377</v>
      </c>
      <c r="F13" s="399"/>
    </row>
    <row r="14" spans="2:66" ht="21" customHeight="1" x14ac:dyDescent="0.25">
      <c r="B14" s="254"/>
      <c r="C14" s="405" t="s">
        <v>380</v>
      </c>
      <c r="D14" s="406" t="s">
        <v>380</v>
      </c>
      <c r="E14" s="407" t="s">
        <v>377</v>
      </c>
      <c r="F14" s="399"/>
    </row>
    <row r="15" spans="2:66" s="408" customFormat="1" ht="19.5" customHeight="1" x14ac:dyDescent="0.25">
      <c r="B15" s="254"/>
      <c r="C15" s="691" t="s">
        <v>381</v>
      </c>
      <c r="D15" s="691"/>
      <c r="E15" s="691"/>
      <c r="F15" s="39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row>
    <row r="16" spans="2:66" ht="12" customHeight="1" x14ac:dyDescent="0.25">
      <c r="B16" s="254"/>
      <c r="C16" s="403" t="s">
        <v>370</v>
      </c>
      <c r="D16" s="404" t="s">
        <v>187</v>
      </c>
      <c r="E16" s="404" t="s">
        <v>371</v>
      </c>
      <c r="F16" s="399"/>
    </row>
    <row r="17" spans="2:9" ht="27.95" customHeight="1" x14ac:dyDescent="0.25">
      <c r="B17" s="254"/>
      <c r="C17" s="410" t="s">
        <v>382</v>
      </c>
      <c r="D17" s="406" t="s">
        <v>383</v>
      </c>
      <c r="E17" s="407" t="s">
        <v>384</v>
      </c>
      <c r="F17" s="399"/>
    </row>
    <row r="18" spans="2:9" ht="24.95" customHeight="1" x14ac:dyDescent="0.25">
      <c r="B18" s="254"/>
      <c r="C18" s="410" t="s">
        <v>385</v>
      </c>
      <c r="D18" s="406" t="s">
        <v>475</v>
      </c>
      <c r="E18" s="407" t="s">
        <v>384</v>
      </c>
      <c r="F18" s="399"/>
    </row>
    <row r="19" spans="2:9" ht="24.95" customHeight="1" x14ac:dyDescent="0.25">
      <c r="B19" s="254"/>
      <c r="C19" s="411" t="s">
        <v>386</v>
      </c>
      <c r="D19" s="406" t="s">
        <v>485</v>
      </c>
      <c r="E19" s="407" t="s">
        <v>387</v>
      </c>
      <c r="F19" s="399"/>
    </row>
    <row r="20" spans="2:9" ht="24.95" customHeight="1" x14ac:dyDescent="0.25">
      <c r="B20" s="254"/>
      <c r="C20" s="411" t="s">
        <v>388</v>
      </c>
      <c r="D20" s="406" t="s">
        <v>486</v>
      </c>
      <c r="E20" s="407" t="s">
        <v>384</v>
      </c>
      <c r="F20" s="399"/>
    </row>
    <row r="21" spans="2:9" ht="24.95" customHeight="1" x14ac:dyDescent="0.25">
      <c r="B21" s="254"/>
      <c r="C21" s="411" t="s">
        <v>603</v>
      </c>
      <c r="D21" s="406" t="s">
        <v>621</v>
      </c>
      <c r="E21" s="407" t="s">
        <v>384</v>
      </c>
      <c r="F21" s="399"/>
    </row>
    <row r="22" spans="2:9" ht="24.95" customHeight="1" x14ac:dyDescent="0.25">
      <c r="B22" s="254"/>
      <c r="C22" s="411" t="s">
        <v>620</v>
      </c>
      <c r="D22" s="406" t="s">
        <v>623</v>
      </c>
      <c r="E22" s="407" t="s">
        <v>622</v>
      </c>
      <c r="F22" s="399"/>
    </row>
    <row r="23" spans="2:9" ht="30" customHeight="1" x14ac:dyDescent="0.25">
      <c r="B23" s="254"/>
      <c r="C23" s="412" t="s">
        <v>389</v>
      </c>
      <c r="D23" s="413" t="s">
        <v>390</v>
      </c>
      <c r="E23" s="407" t="s">
        <v>391</v>
      </c>
      <c r="F23" s="399"/>
      <c r="G23" s="422"/>
      <c r="H23" s="422"/>
      <c r="I23" s="422"/>
    </row>
    <row r="24" spans="2:9" ht="8.25" customHeight="1" thickBot="1" x14ac:dyDescent="0.3">
      <c r="B24" s="414"/>
      <c r="C24" s="415"/>
      <c r="D24" s="415"/>
      <c r="E24" s="415"/>
      <c r="F24" s="416"/>
    </row>
  </sheetData>
  <sheetProtection algorithmName="SHA-512" hashValue="+2u7d6GP949kkkQt8bJPAndxKe+dDq1wMg/olPBNtgx4gStLEKF0KNGgQnKKWaKxy5FePCOPKiZ3adQO8HSocw==" saltValue="3GVyPOPAMsAToP8ZouQCdw==" spinCount="100000" sheet="1" objects="1" scenarios="1"/>
  <mergeCells count="6">
    <mergeCell ref="C15:E15"/>
    <mergeCell ref="C2:E2"/>
    <mergeCell ref="C4:E4"/>
    <mergeCell ref="C5:E5"/>
    <mergeCell ref="C7:E7"/>
    <mergeCell ref="C9:E9"/>
  </mergeCells>
  <hyperlinks>
    <hyperlink ref="D11" location="Index!A1" display="Structure of the questionnaire"/>
    <hyperlink ref="D12" location="'Basic instructions'!A1" display="Basic instructions"/>
    <hyperlink ref="D14" location="'Validation rules'!A1" display="Explanatory notes and methodology"/>
    <hyperlink ref="D20" location="Table_2!A1" display="Data on management of food surplus related to food waste prevention"/>
    <hyperlink ref="D18" location="'Footnotes list'!A1" display="List of explanatory footnotes"/>
    <hyperlink ref="D17" location="'GETTING STARTED'!A1" display="Country and data collection definition. Administrative data."/>
    <hyperlink ref="D23" location="ErrorLog!A2" display="Validation result. List of errors and warnings revealed by the validation process"/>
    <hyperlink ref="D13" location="Methodology!A1" display="Detailed instructions and summary of the methodology"/>
    <hyperlink ref="D19" location="Table_1!A1" display="Data on food waste amounts"/>
    <hyperlink ref="D21" location="Quality_report!A1" display="Quality report on the data on food waste amounts and the data related to food waste prevention in Table 1 and Table 2"/>
    <hyperlink ref="D22" location="MaterialFlowEstimation!A1" display="Mass Flow Estimation tool for TABLE 1 - Column Total food waste - parametrised on population in the reference year"/>
  </hyperlinks>
  <pageMargins left="0.70866141732283472" right="0.70866141732283472" top="0.74803149606299213" bottom="0.74803149606299213" header="0.31496062992125984" footer="0.31496062992125984"/>
  <pageSetup paperSize="9" scale="87" orientation="landscape"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381D9"/>
  </sheetPr>
  <dimension ref="A1:K16"/>
  <sheetViews>
    <sheetView workbookViewId="0">
      <selection sqref="A1:XFD1048576"/>
    </sheetView>
  </sheetViews>
  <sheetFormatPr defaultRowHeight="15" x14ac:dyDescent="0.25"/>
  <cols>
    <col min="1" max="1" width="8.85546875" customWidth="1"/>
    <col min="2" max="2" width="10.42578125" bestFit="1" customWidth="1"/>
    <col min="3" max="3" width="7.7109375" style="9" customWidth="1"/>
    <col min="4" max="4" width="11.5703125" style="9" customWidth="1"/>
    <col min="5" max="5" width="5.140625" style="9" customWidth="1"/>
    <col min="6" max="6" width="8.140625" style="9" customWidth="1"/>
    <col min="7" max="7" width="15" style="9" customWidth="1"/>
    <col min="8" max="8" width="13.28515625" style="9" customWidth="1"/>
    <col min="9" max="9" width="6.85546875" customWidth="1"/>
  </cols>
  <sheetData>
    <row r="1" spans="1:11" ht="60" x14ac:dyDescent="0.25">
      <c r="A1" s="90" t="s">
        <v>169</v>
      </c>
      <c r="B1" s="90" t="s">
        <v>123</v>
      </c>
      <c r="C1" s="90" t="s">
        <v>168</v>
      </c>
      <c r="D1" s="90" t="s">
        <v>167</v>
      </c>
      <c r="E1" s="90" t="s">
        <v>166</v>
      </c>
      <c r="F1" s="90" t="s">
        <v>165</v>
      </c>
      <c r="G1" s="90" t="s">
        <v>219</v>
      </c>
      <c r="H1" s="90" t="s">
        <v>163</v>
      </c>
      <c r="J1" s="634" t="s">
        <v>703</v>
      </c>
    </row>
    <row r="2" spans="1:11" x14ac:dyDescent="0.25">
      <c r="A2" t="s">
        <v>218</v>
      </c>
      <c r="B2" t="s">
        <v>124</v>
      </c>
      <c r="C2" s="9" t="s">
        <v>131</v>
      </c>
      <c r="D2" s="9" t="s">
        <v>702</v>
      </c>
      <c r="E2" s="9">
        <v>1</v>
      </c>
      <c r="F2" s="9">
        <v>5</v>
      </c>
      <c r="G2" s="91" t="s">
        <v>130</v>
      </c>
      <c r="H2" s="9">
        <v>3</v>
      </c>
    </row>
    <row r="3" spans="1:11" x14ac:dyDescent="0.25">
      <c r="A3" t="s">
        <v>218</v>
      </c>
      <c r="B3" t="s">
        <v>125</v>
      </c>
      <c r="C3" s="9" t="s">
        <v>131</v>
      </c>
      <c r="D3" s="9" t="s">
        <v>702</v>
      </c>
      <c r="E3" s="9">
        <v>1</v>
      </c>
      <c r="F3" s="9">
        <v>5</v>
      </c>
      <c r="G3" s="91" t="s">
        <v>130</v>
      </c>
      <c r="H3" s="9">
        <v>3</v>
      </c>
    </row>
    <row r="4" spans="1:11" x14ac:dyDescent="0.25">
      <c r="G4" s="91"/>
      <c r="J4" s="140" t="s">
        <v>198</v>
      </c>
      <c r="K4" s="141"/>
    </row>
    <row r="5" spans="1:11" x14ac:dyDescent="0.25">
      <c r="G5" s="91"/>
    </row>
    <row r="6" spans="1:11" x14ac:dyDescent="0.25">
      <c r="G6" s="91"/>
    </row>
    <row r="7" spans="1:11" x14ac:dyDescent="0.25">
      <c r="B7" s="86"/>
      <c r="C7" s="91"/>
      <c r="D7" s="91"/>
      <c r="E7" s="91"/>
      <c r="F7" s="91"/>
      <c r="G7" s="91"/>
      <c r="H7" s="91"/>
    </row>
    <row r="8" spans="1:11" x14ac:dyDescent="0.25">
      <c r="B8" s="86"/>
      <c r="C8" s="91"/>
      <c r="D8" s="91"/>
      <c r="E8" s="91"/>
      <c r="F8" s="91"/>
      <c r="G8" s="91"/>
      <c r="H8" s="91"/>
    </row>
    <row r="9" spans="1:11" x14ac:dyDescent="0.25">
      <c r="B9" s="86"/>
      <c r="C9" s="91"/>
      <c r="D9" s="91"/>
      <c r="E9" s="91"/>
      <c r="F9" s="91"/>
      <c r="G9" s="91"/>
      <c r="H9" s="91"/>
    </row>
    <row r="10" spans="1:11" x14ac:dyDescent="0.25">
      <c r="B10" s="86"/>
      <c r="C10" s="91"/>
      <c r="D10" s="91"/>
      <c r="E10" s="91"/>
      <c r="F10" s="91"/>
      <c r="G10" s="91"/>
      <c r="H10" s="91"/>
    </row>
    <row r="11" spans="1:11" x14ac:dyDescent="0.25">
      <c r="B11" s="86"/>
      <c r="C11" s="91"/>
      <c r="D11" s="91"/>
      <c r="E11" s="91"/>
      <c r="F11" s="91"/>
      <c r="G11" s="91"/>
      <c r="H11" s="91"/>
      <c r="J11" s="140" t="s">
        <v>202</v>
      </c>
    </row>
    <row r="12" spans="1:11" x14ac:dyDescent="0.25">
      <c r="B12" s="86"/>
      <c r="C12" s="91"/>
      <c r="D12" s="91"/>
      <c r="E12" s="91"/>
      <c r="F12" s="91"/>
      <c r="G12" s="91"/>
      <c r="H12" s="91"/>
    </row>
    <row r="13" spans="1:11" x14ac:dyDescent="0.25">
      <c r="B13" s="86"/>
      <c r="C13" s="91"/>
      <c r="D13" s="91"/>
      <c r="E13" s="91"/>
      <c r="F13" s="91"/>
      <c r="G13" s="91"/>
      <c r="H13" s="91"/>
    </row>
    <row r="14" spans="1:11" x14ac:dyDescent="0.25">
      <c r="B14" s="86"/>
      <c r="C14" s="91"/>
      <c r="D14" s="91"/>
      <c r="E14" s="91"/>
      <c r="F14" s="91"/>
      <c r="G14" s="91"/>
      <c r="H14" s="91"/>
    </row>
    <row r="15" spans="1:11" x14ac:dyDescent="0.25">
      <c r="B15" s="86"/>
      <c r="C15" s="91"/>
      <c r="D15" s="91"/>
      <c r="E15" s="91"/>
      <c r="F15" s="91"/>
      <c r="G15" s="91"/>
      <c r="H15" s="91"/>
    </row>
    <row r="16" spans="1:11" x14ac:dyDescent="0.25">
      <c r="B16" s="86"/>
      <c r="C16" s="91"/>
      <c r="D16" s="91"/>
      <c r="E16" s="91"/>
      <c r="F16" s="91"/>
      <c r="G16" s="91"/>
      <c r="H16" s="91"/>
    </row>
  </sheetData>
  <sheetProtection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G15"/>
  <sheetViews>
    <sheetView workbookViewId="0">
      <selection activeCell="C18" sqref="C18"/>
    </sheetView>
  </sheetViews>
  <sheetFormatPr defaultColWidth="9.140625" defaultRowHeight="12.75" x14ac:dyDescent="0.2"/>
  <cols>
    <col min="1" max="1" width="19" style="679" customWidth="1"/>
    <col min="2" max="2" width="18.5703125" style="679" customWidth="1"/>
    <col min="3" max="3" width="34.7109375" style="679" customWidth="1"/>
    <col min="4" max="4" width="30.5703125" style="679" customWidth="1"/>
    <col min="5" max="5" width="25.7109375" style="679" customWidth="1"/>
    <col min="6" max="6" width="17.85546875" style="685" customWidth="1"/>
    <col min="7" max="7" width="24" style="679" customWidth="1"/>
    <col min="8" max="16384" width="9.140625" style="679"/>
  </cols>
  <sheetData>
    <row r="1" spans="1:7" ht="33.75" customHeight="1" thickBot="1" x14ac:dyDescent="0.25">
      <c r="A1" s="894" t="s">
        <v>760</v>
      </c>
      <c r="B1" s="894"/>
      <c r="C1" s="894"/>
      <c r="E1" s="895" t="s">
        <v>761</v>
      </c>
      <c r="F1" s="895"/>
      <c r="G1" s="895"/>
    </row>
    <row r="2" spans="1:7" s="682" customFormat="1" ht="15" x14ac:dyDescent="0.25">
      <c r="A2" s="680" t="s">
        <v>762</v>
      </c>
      <c r="B2" s="680" t="s">
        <v>763</v>
      </c>
      <c r="C2" s="681" t="s">
        <v>764</v>
      </c>
      <c r="E2" s="680" t="s">
        <v>762</v>
      </c>
      <c r="F2" s="680" t="s">
        <v>763</v>
      </c>
      <c r="G2" s="681" t="s">
        <v>764</v>
      </c>
    </row>
    <row r="3" spans="1:7" ht="25.5" x14ac:dyDescent="0.2">
      <c r="A3" s="683" t="s">
        <v>765</v>
      </c>
      <c r="B3" s="683" t="b">
        <v>0</v>
      </c>
      <c r="C3" s="684" t="s">
        <v>766</v>
      </c>
      <c r="F3" s="679"/>
    </row>
    <row r="4" spans="1:7" x14ac:dyDescent="0.2">
      <c r="F4" s="679"/>
    </row>
    <row r="5" spans="1:7" x14ac:dyDescent="0.2">
      <c r="F5" s="679"/>
    </row>
    <row r="6" spans="1:7" x14ac:dyDescent="0.2">
      <c r="F6" s="679"/>
    </row>
    <row r="7" spans="1:7" x14ac:dyDescent="0.2">
      <c r="F7" s="679"/>
    </row>
    <row r="8" spans="1:7" x14ac:dyDescent="0.2">
      <c r="F8" s="679"/>
    </row>
    <row r="9" spans="1:7" x14ac:dyDescent="0.2">
      <c r="F9" s="679"/>
    </row>
    <row r="10" spans="1:7" x14ac:dyDescent="0.2">
      <c r="F10" s="679"/>
    </row>
    <row r="11" spans="1:7" x14ac:dyDescent="0.2">
      <c r="F11" s="679"/>
    </row>
    <row r="12" spans="1:7" x14ac:dyDescent="0.2">
      <c r="F12" s="679"/>
    </row>
    <row r="13" spans="1:7" x14ac:dyDescent="0.2">
      <c r="F13" s="679"/>
    </row>
    <row r="14" spans="1:7" x14ac:dyDescent="0.2">
      <c r="F14" s="679"/>
    </row>
    <row r="15" spans="1:7" x14ac:dyDescent="0.2">
      <c r="F15" s="679"/>
    </row>
  </sheetData>
  <sheetProtection algorithmName="SHA-512" hashValue="Pibg8UTaFNUQ/iJxOYGhOqIuMi/j3Vca2G+h4Yqgnwcz160+jnXFtaUbPT0X5ep9evSONZHsYAsUXb2nagycnw==" saltValue="wPGn2/ZfrvD+MN59ifudmw==" spinCount="100000" sheet="1" objects="1" scenarios="1"/>
  <mergeCells count="2">
    <mergeCell ref="A1:C1"/>
    <mergeCell ref="E1:G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381D9"/>
  </sheetPr>
  <dimension ref="A1:P108"/>
  <sheetViews>
    <sheetView workbookViewId="0">
      <selection sqref="A1:XFD1048576"/>
    </sheetView>
  </sheetViews>
  <sheetFormatPr defaultRowHeight="15" x14ac:dyDescent="0.25"/>
  <cols>
    <col min="1" max="1" width="8.7109375" customWidth="1"/>
    <col min="2" max="2" width="12.85546875" style="92" customWidth="1"/>
    <col min="3" max="3" width="37.85546875" customWidth="1"/>
    <col min="4" max="4" width="9.85546875" customWidth="1"/>
    <col min="5" max="5" width="11.140625" customWidth="1"/>
    <col min="6" max="6" width="10.140625" customWidth="1"/>
    <col min="7" max="7" width="9.5703125" customWidth="1"/>
    <col min="8" max="8" width="9.85546875" customWidth="1"/>
    <col min="9" max="9" width="10.7109375" customWidth="1"/>
    <col min="10" max="10" width="9.85546875" customWidth="1"/>
    <col min="11" max="11" width="12.85546875" customWidth="1"/>
    <col min="12" max="12" width="9.85546875" customWidth="1"/>
    <col min="13" max="13" width="148.42578125" customWidth="1"/>
  </cols>
  <sheetData>
    <row r="1" spans="1:16" s="9" customFormat="1" ht="72.75" customHeight="1" thickBot="1" x14ac:dyDescent="0.3">
      <c r="A1" s="90" t="s">
        <v>169</v>
      </c>
      <c r="B1" s="90" t="s">
        <v>197</v>
      </c>
      <c r="C1" s="90" t="s">
        <v>180</v>
      </c>
      <c r="D1" s="90" t="s">
        <v>196</v>
      </c>
      <c r="E1" s="90" t="s">
        <v>195</v>
      </c>
      <c r="F1" s="90" t="s">
        <v>176</v>
      </c>
      <c r="G1" s="90" t="s">
        <v>175</v>
      </c>
      <c r="H1" s="90" t="s">
        <v>174</v>
      </c>
      <c r="I1" s="90" t="s">
        <v>194</v>
      </c>
      <c r="J1" s="90" t="s">
        <v>172</v>
      </c>
      <c r="K1" s="378" t="s">
        <v>348</v>
      </c>
      <c r="L1" s="378" t="s">
        <v>163</v>
      </c>
      <c r="M1" s="90" t="s">
        <v>171</v>
      </c>
      <c r="P1" s="142" t="s">
        <v>214</v>
      </c>
    </row>
    <row r="2" spans="1:16" ht="14.45" customHeight="1" x14ac:dyDescent="0.25">
      <c r="A2" s="139" t="s">
        <v>162</v>
      </c>
      <c r="B2" s="138" t="s">
        <v>124</v>
      </c>
      <c r="C2" s="137" t="s">
        <v>705</v>
      </c>
      <c r="D2" s="136" t="s">
        <v>143</v>
      </c>
      <c r="E2" s="136" t="s">
        <v>702</v>
      </c>
      <c r="F2" s="135">
        <v>999</v>
      </c>
      <c r="G2" s="135">
        <v>5</v>
      </c>
      <c r="H2" s="133" t="s">
        <v>193</v>
      </c>
      <c r="I2" s="134">
        <v>0.1</v>
      </c>
      <c r="J2" s="133" t="s">
        <v>130</v>
      </c>
      <c r="K2" s="133" t="s">
        <v>59</v>
      </c>
      <c r="L2" s="133">
        <v>3</v>
      </c>
      <c r="M2" s="132" t="s">
        <v>706</v>
      </c>
      <c r="P2" s="87" t="s">
        <v>201</v>
      </c>
    </row>
    <row r="3" spans="1:16" ht="14.45" customHeight="1" x14ac:dyDescent="0.25">
      <c r="A3" s="609" t="s">
        <v>162</v>
      </c>
      <c r="B3" s="610" t="s">
        <v>124</v>
      </c>
      <c r="C3" s="611" t="s">
        <v>705</v>
      </c>
      <c r="D3" s="612" t="s">
        <v>143</v>
      </c>
      <c r="E3" s="612" t="s">
        <v>702</v>
      </c>
      <c r="F3" s="613">
        <v>999</v>
      </c>
      <c r="G3" s="613">
        <v>5</v>
      </c>
      <c r="H3" s="614" t="s">
        <v>192</v>
      </c>
      <c r="I3" s="615">
        <v>0.1</v>
      </c>
      <c r="J3" s="614" t="s">
        <v>59</v>
      </c>
      <c r="K3" s="614" t="s">
        <v>59</v>
      </c>
      <c r="L3" s="614">
        <v>3</v>
      </c>
      <c r="M3" s="616" t="s">
        <v>707</v>
      </c>
    </row>
    <row r="4" spans="1:16" ht="14.45" customHeight="1" thickBot="1" x14ac:dyDescent="0.3">
      <c r="A4" s="617" t="s">
        <v>162</v>
      </c>
      <c r="B4" s="618" t="s">
        <v>124</v>
      </c>
      <c r="C4" s="619" t="s">
        <v>708</v>
      </c>
      <c r="D4" s="620" t="s">
        <v>131</v>
      </c>
      <c r="E4" s="620" t="s">
        <v>143</v>
      </c>
      <c r="F4" s="621">
        <v>1</v>
      </c>
      <c r="G4" s="621">
        <v>999</v>
      </c>
      <c r="H4" s="622" t="s">
        <v>192</v>
      </c>
      <c r="I4" s="623">
        <v>0.1</v>
      </c>
      <c r="J4" s="622" t="s">
        <v>59</v>
      </c>
      <c r="K4" s="622" t="s">
        <v>59</v>
      </c>
      <c r="L4" s="622">
        <v>3</v>
      </c>
      <c r="M4" s="624" t="s">
        <v>716</v>
      </c>
    </row>
    <row r="5" spans="1:16" x14ac:dyDescent="0.25">
      <c r="A5" s="139" t="s">
        <v>162</v>
      </c>
      <c r="B5" s="138" t="s">
        <v>125</v>
      </c>
      <c r="C5" s="137" t="s">
        <v>705</v>
      </c>
      <c r="D5" s="136" t="s">
        <v>143</v>
      </c>
      <c r="E5" s="136" t="s">
        <v>702</v>
      </c>
      <c r="F5" s="135">
        <v>999</v>
      </c>
      <c r="G5" s="135">
        <v>5</v>
      </c>
      <c r="H5" s="133" t="s">
        <v>193</v>
      </c>
      <c r="I5" s="134">
        <v>0.1</v>
      </c>
      <c r="J5" s="133" t="s">
        <v>130</v>
      </c>
      <c r="K5" s="133" t="s">
        <v>59</v>
      </c>
      <c r="L5" s="133">
        <v>3</v>
      </c>
      <c r="M5" s="132" t="s">
        <v>706</v>
      </c>
    </row>
    <row r="6" spans="1:16" ht="15.75" thickBot="1" x14ac:dyDescent="0.3">
      <c r="A6" s="131" t="s">
        <v>162</v>
      </c>
      <c r="B6" s="130" t="s">
        <v>125</v>
      </c>
      <c r="C6" s="129" t="s">
        <v>705</v>
      </c>
      <c r="D6" s="128" t="s">
        <v>143</v>
      </c>
      <c r="E6" s="128" t="s">
        <v>702</v>
      </c>
      <c r="F6" s="127">
        <v>999</v>
      </c>
      <c r="G6" s="127">
        <v>5</v>
      </c>
      <c r="H6" s="125" t="s">
        <v>192</v>
      </c>
      <c r="I6" s="126">
        <v>0.1</v>
      </c>
      <c r="J6" s="125" t="s">
        <v>59</v>
      </c>
      <c r="K6" s="125" t="s">
        <v>59</v>
      </c>
      <c r="L6" s="125">
        <v>3</v>
      </c>
      <c r="M6" s="124" t="s">
        <v>707</v>
      </c>
    </row>
    <row r="7" spans="1:16" x14ac:dyDescent="0.25">
      <c r="A7" s="123"/>
      <c r="B7" s="123"/>
      <c r="C7" s="122"/>
      <c r="D7" s="121"/>
      <c r="E7" s="121"/>
      <c r="F7" s="120"/>
      <c r="G7" s="120"/>
      <c r="H7" s="118"/>
      <c r="I7" s="119"/>
      <c r="J7" s="118"/>
      <c r="K7" s="118"/>
      <c r="L7" s="118"/>
      <c r="M7" s="117"/>
    </row>
    <row r="8" spans="1:16" x14ac:dyDescent="0.25">
      <c r="A8" s="116"/>
      <c r="B8" s="116"/>
      <c r="C8" s="115"/>
      <c r="D8" s="114"/>
      <c r="E8" s="114"/>
      <c r="F8" s="113"/>
      <c r="G8" s="113"/>
      <c r="H8" s="111"/>
      <c r="I8" s="112"/>
      <c r="J8" s="111"/>
      <c r="K8" s="111"/>
      <c r="L8" s="111"/>
      <c r="M8" s="110"/>
    </row>
    <row r="9" spans="1:16" ht="14.45" customHeight="1" x14ac:dyDescent="0.25">
      <c r="A9" s="86"/>
      <c r="B9" s="84"/>
      <c r="C9" s="92"/>
      <c r="D9" s="84"/>
      <c r="E9" s="84"/>
      <c r="F9" s="109"/>
      <c r="G9" s="109"/>
      <c r="H9" s="107"/>
      <c r="I9" s="108"/>
      <c r="J9" s="107"/>
      <c r="K9" s="107"/>
      <c r="L9" s="107"/>
      <c r="M9" s="106"/>
    </row>
    <row r="10" spans="1:16" s="100" customFormat="1" ht="67.5" customHeight="1" x14ac:dyDescent="0.25">
      <c r="A10" s="897" t="s">
        <v>709</v>
      </c>
      <c r="B10" s="897"/>
      <c r="C10" s="897"/>
      <c r="D10" s="105"/>
      <c r="E10" s="105"/>
      <c r="F10" s="896" t="s">
        <v>191</v>
      </c>
      <c r="G10" s="896"/>
      <c r="H10" s="104" t="s">
        <v>190</v>
      </c>
      <c r="I10" s="103" t="s">
        <v>189</v>
      </c>
      <c r="J10" s="102" t="s">
        <v>188</v>
      </c>
      <c r="K10" s="102"/>
      <c r="L10" s="102"/>
      <c r="M10" s="101"/>
    </row>
    <row r="12" spans="1:16" x14ac:dyDescent="0.25">
      <c r="A12" s="98" t="s">
        <v>187</v>
      </c>
      <c r="B12" s="97"/>
      <c r="C12" s="96"/>
      <c r="D12" s="96"/>
      <c r="E12" s="96"/>
      <c r="F12" s="96"/>
      <c r="G12" s="96"/>
      <c r="H12" s="96"/>
      <c r="I12" s="96"/>
      <c r="J12" s="96"/>
      <c r="K12" s="96"/>
      <c r="L12" s="96"/>
      <c r="M12" s="96"/>
    </row>
    <row r="13" spans="1:16" x14ac:dyDescent="0.25">
      <c r="A13" s="92" t="s">
        <v>186</v>
      </c>
      <c r="C13" s="84"/>
      <c r="D13" s="84"/>
      <c r="E13" s="84"/>
      <c r="F13" s="84"/>
      <c r="G13" s="84"/>
      <c r="H13" s="84"/>
      <c r="I13" s="84"/>
      <c r="J13" s="84"/>
      <c r="K13" s="84"/>
      <c r="L13" s="84"/>
      <c r="M13" s="84"/>
    </row>
    <row r="14" spans="1:16" x14ac:dyDescent="0.25">
      <c r="A14" s="99" t="s">
        <v>185</v>
      </c>
      <c r="C14" s="84"/>
      <c r="D14" s="84"/>
      <c r="E14" s="84"/>
      <c r="F14" s="84"/>
      <c r="G14" s="84"/>
      <c r="H14" s="84"/>
      <c r="I14" s="84"/>
      <c r="J14" s="84"/>
      <c r="K14" s="84"/>
      <c r="L14" s="84"/>
      <c r="M14" s="84"/>
    </row>
    <row r="15" spans="1:16" x14ac:dyDescent="0.25">
      <c r="A15" s="99" t="s">
        <v>184</v>
      </c>
      <c r="C15" s="84"/>
      <c r="D15" s="84"/>
      <c r="E15" s="84"/>
      <c r="F15" s="84"/>
      <c r="G15" s="84"/>
      <c r="H15" s="84"/>
      <c r="I15" s="84"/>
      <c r="J15" s="84"/>
      <c r="K15" s="84"/>
      <c r="L15" s="84"/>
      <c r="M15" s="84"/>
    </row>
    <row r="16" spans="1:16" x14ac:dyDescent="0.25">
      <c r="A16" s="99" t="s">
        <v>183</v>
      </c>
      <c r="C16" s="84"/>
      <c r="D16" s="84"/>
      <c r="E16" s="84"/>
      <c r="F16" s="84"/>
      <c r="G16" s="84"/>
      <c r="H16" s="84"/>
      <c r="I16" s="84"/>
      <c r="J16" s="84"/>
      <c r="K16" s="84"/>
      <c r="L16" s="84"/>
      <c r="M16" s="84"/>
    </row>
    <row r="17" spans="1:13" x14ac:dyDescent="0.25">
      <c r="A17" s="99"/>
      <c r="C17" s="84"/>
      <c r="D17" s="84"/>
      <c r="E17" s="84"/>
      <c r="F17" s="84"/>
      <c r="G17" s="84"/>
      <c r="H17" s="84"/>
      <c r="I17" s="84"/>
      <c r="J17" s="84"/>
      <c r="K17" s="84"/>
      <c r="L17" s="84"/>
      <c r="M17" s="84"/>
    </row>
    <row r="18" spans="1:13" x14ac:dyDescent="0.25">
      <c r="A18" s="99"/>
      <c r="C18" s="84"/>
      <c r="D18" s="84"/>
      <c r="E18" s="84"/>
      <c r="F18" s="84"/>
      <c r="G18" s="84"/>
      <c r="H18" s="84"/>
      <c r="I18" s="84"/>
      <c r="J18" s="84"/>
      <c r="K18" s="84"/>
      <c r="L18" s="84"/>
      <c r="M18" s="84"/>
    </row>
    <row r="19" spans="1:13" x14ac:dyDescent="0.25">
      <c r="A19" s="98" t="s">
        <v>182</v>
      </c>
      <c r="B19" s="97"/>
      <c r="C19" s="96"/>
      <c r="D19" s="96"/>
      <c r="E19" s="96"/>
      <c r="F19" s="96"/>
      <c r="G19" s="96"/>
      <c r="H19" s="96"/>
      <c r="I19" s="96"/>
      <c r="J19" s="96"/>
      <c r="K19" s="96"/>
      <c r="L19" s="96"/>
      <c r="M19" s="96"/>
    </row>
    <row r="20" spans="1:13" x14ac:dyDescent="0.25">
      <c r="A20" s="95" t="s">
        <v>123</v>
      </c>
      <c r="B20" s="93"/>
      <c r="C20" s="92" t="s">
        <v>181</v>
      </c>
      <c r="E20" s="84"/>
      <c r="F20" s="84"/>
      <c r="G20" s="84"/>
      <c r="H20" s="84"/>
      <c r="I20" s="84"/>
      <c r="J20" s="84"/>
      <c r="K20" s="84"/>
      <c r="L20" s="84"/>
      <c r="M20" s="84"/>
    </row>
    <row r="21" spans="1:13" x14ac:dyDescent="0.25">
      <c r="A21" s="95" t="s">
        <v>180</v>
      </c>
      <c r="B21" s="93"/>
      <c r="C21" s="92" t="s">
        <v>179</v>
      </c>
      <c r="E21" s="84"/>
      <c r="F21" s="84"/>
      <c r="G21" s="84"/>
      <c r="H21" s="84"/>
      <c r="I21" s="84"/>
      <c r="J21" s="84"/>
      <c r="K21" s="84"/>
      <c r="L21" s="84"/>
      <c r="M21" s="84"/>
    </row>
    <row r="22" spans="1:13" x14ac:dyDescent="0.25">
      <c r="A22" s="95" t="s">
        <v>178</v>
      </c>
      <c r="B22" s="93"/>
      <c r="C22" s="92"/>
      <c r="E22" s="84"/>
      <c r="F22" s="84"/>
      <c r="G22" s="84"/>
      <c r="H22" s="84"/>
      <c r="I22" s="84"/>
      <c r="J22" s="84"/>
      <c r="K22" s="84"/>
      <c r="L22" s="84"/>
      <c r="M22" s="84"/>
    </row>
    <row r="23" spans="1:13" x14ac:dyDescent="0.25">
      <c r="A23" s="95" t="s">
        <v>177</v>
      </c>
      <c r="B23" s="93"/>
      <c r="C23" s="92"/>
      <c r="E23" s="84"/>
      <c r="F23" s="84"/>
      <c r="G23" s="84"/>
      <c r="H23" s="84"/>
      <c r="I23" s="84"/>
      <c r="J23" s="84"/>
      <c r="K23" s="84"/>
      <c r="L23" s="84"/>
      <c r="M23" s="84"/>
    </row>
    <row r="24" spans="1:13" x14ac:dyDescent="0.25">
      <c r="A24" s="95" t="s">
        <v>176</v>
      </c>
      <c r="B24" s="93"/>
      <c r="C24" s="92"/>
      <c r="E24" s="84"/>
      <c r="F24" s="84"/>
      <c r="G24" s="84"/>
      <c r="H24" s="84"/>
      <c r="I24" s="84"/>
      <c r="J24" s="84"/>
      <c r="K24" s="84"/>
      <c r="L24" s="84"/>
      <c r="M24" s="84"/>
    </row>
    <row r="25" spans="1:13" x14ac:dyDescent="0.25">
      <c r="A25" s="95" t="s">
        <v>175</v>
      </c>
      <c r="B25" s="93"/>
      <c r="C25" s="92"/>
      <c r="E25" s="84"/>
      <c r="F25" s="84"/>
      <c r="G25" s="84"/>
      <c r="H25" s="84"/>
      <c r="I25" s="84"/>
      <c r="J25" s="84"/>
      <c r="K25" s="84"/>
      <c r="L25" s="84"/>
      <c r="M25" s="84"/>
    </row>
    <row r="26" spans="1:13" x14ac:dyDescent="0.25">
      <c r="A26" s="95" t="s">
        <v>174</v>
      </c>
      <c r="B26" s="93"/>
      <c r="C26" s="92"/>
      <c r="E26" s="84"/>
      <c r="F26" s="84"/>
      <c r="G26" s="84"/>
      <c r="H26" s="84"/>
      <c r="I26" s="84"/>
      <c r="J26" s="84"/>
      <c r="K26" s="84"/>
      <c r="L26" s="84"/>
      <c r="M26" s="84"/>
    </row>
    <row r="27" spans="1:13" x14ac:dyDescent="0.25">
      <c r="A27" s="95" t="s">
        <v>173</v>
      </c>
      <c r="B27" s="93"/>
      <c r="C27" s="92"/>
      <c r="E27" s="84"/>
      <c r="F27" s="84"/>
      <c r="G27" s="84"/>
      <c r="H27" s="84"/>
      <c r="I27" s="84"/>
      <c r="J27" s="84"/>
      <c r="K27" s="84"/>
      <c r="L27" s="84"/>
      <c r="M27" s="84"/>
    </row>
    <row r="28" spans="1:13" x14ac:dyDescent="0.25">
      <c r="A28" s="95" t="s">
        <v>172</v>
      </c>
      <c r="B28" s="93"/>
      <c r="C28" s="92"/>
      <c r="E28" s="84"/>
      <c r="F28" s="84"/>
      <c r="G28" s="84"/>
      <c r="H28" s="84"/>
      <c r="I28" s="84"/>
      <c r="J28" s="84"/>
      <c r="K28" s="84"/>
      <c r="L28" s="84"/>
      <c r="M28" s="84"/>
    </row>
    <row r="29" spans="1:13" x14ac:dyDescent="0.25">
      <c r="A29" s="94" t="s">
        <v>171</v>
      </c>
      <c r="B29" s="93"/>
      <c r="C29" s="92" t="s">
        <v>170</v>
      </c>
      <c r="E29" s="84"/>
      <c r="F29" s="84"/>
      <c r="G29" s="84"/>
      <c r="H29" s="84"/>
      <c r="I29" s="84"/>
      <c r="J29" s="84"/>
      <c r="K29" s="84"/>
      <c r="L29" s="84"/>
      <c r="M29" s="84"/>
    </row>
    <row r="30" spans="1:13" x14ac:dyDescent="0.25">
      <c r="A30" s="92"/>
      <c r="C30" s="84"/>
      <c r="D30" s="92"/>
      <c r="E30" s="84"/>
      <c r="F30" s="84"/>
      <c r="G30" s="84"/>
      <c r="H30" s="84"/>
      <c r="I30" s="84"/>
      <c r="J30" s="84"/>
      <c r="K30" s="84"/>
      <c r="L30" s="84"/>
      <c r="M30" s="84"/>
    </row>
    <row r="31" spans="1:13" x14ac:dyDescent="0.25">
      <c r="A31" s="92"/>
      <c r="C31" s="84"/>
      <c r="D31" s="92"/>
      <c r="E31" s="84"/>
      <c r="F31" s="84"/>
      <c r="G31" s="84"/>
      <c r="H31" s="84"/>
      <c r="I31" s="84"/>
      <c r="J31" s="84"/>
      <c r="K31" s="84"/>
      <c r="L31" s="84"/>
      <c r="M31" s="84"/>
    </row>
    <row r="32" spans="1:13" x14ac:dyDescent="0.25">
      <c r="A32" s="92"/>
      <c r="C32" s="84"/>
      <c r="D32" s="92"/>
      <c r="E32" s="84"/>
      <c r="F32" s="84"/>
      <c r="G32" s="84"/>
      <c r="H32" s="84"/>
      <c r="I32" s="84"/>
      <c r="J32" s="84"/>
      <c r="K32" s="84"/>
      <c r="L32" s="84"/>
      <c r="M32" s="84"/>
    </row>
    <row r="33" spans="1:13" x14ac:dyDescent="0.25">
      <c r="A33" s="92"/>
      <c r="C33" s="84"/>
      <c r="D33" s="84"/>
      <c r="E33" s="84"/>
      <c r="F33" s="84"/>
      <c r="G33" s="84"/>
      <c r="H33" s="84"/>
      <c r="I33" s="84"/>
      <c r="J33" s="84"/>
      <c r="K33" s="84"/>
      <c r="L33" s="84"/>
      <c r="M33" s="84"/>
    </row>
    <row r="34" spans="1:13" x14ac:dyDescent="0.25">
      <c r="A34" s="92"/>
      <c r="C34" s="84"/>
      <c r="D34" s="84"/>
      <c r="E34" s="84"/>
      <c r="F34" s="84"/>
      <c r="G34" s="84"/>
      <c r="H34" s="84"/>
      <c r="I34" s="84"/>
      <c r="J34" s="84"/>
      <c r="K34" s="84"/>
      <c r="L34" s="84"/>
      <c r="M34" s="84"/>
    </row>
    <row r="108" spans="4:4" x14ac:dyDescent="0.25">
      <c r="D108" t="e">
        <f>SUM(Summations!B3º)</f>
        <v>#NAME?</v>
      </c>
    </row>
  </sheetData>
  <sheetProtection sheet="1" objects="1" scenarios="1" selectLockedCells="1" selectUnlockedCells="1"/>
  <mergeCells count="2">
    <mergeCell ref="F10:G10"/>
    <mergeCell ref="A10:C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381D9"/>
  </sheetPr>
  <dimension ref="A1:Q6"/>
  <sheetViews>
    <sheetView workbookViewId="0">
      <selection sqref="A1:XFD1048576"/>
    </sheetView>
  </sheetViews>
  <sheetFormatPr defaultRowHeight="15" x14ac:dyDescent="0.25"/>
  <cols>
    <col min="1" max="1" width="7.42578125" bestFit="1" customWidth="1"/>
    <col min="2" max="2" width="10.42578125" bestFit="1" customWidth="1"/>
    <col min="3" max="3" width="11.42578125" customWidth="1"/>
    <col min="4" max="4" width="14.5703125" bestFit="1" customWidth="1"/>
    <col min="5" max="6" width="11" customWidth="1"/>
    <col min="7" max="7" width="9.85546875" customWidth="1"/>
    <col min="8" max="8" width="11" bestFit="1" customWidth="1"/>
    <col min="9" max="9" width="11.7109375" bestFit="1" customWidth="1"/>
    <col min="10" max="10" width="9.5703125" customWidth="1"/>
    <col min="11" max="11" width="9.140625" customWidth="1"/>
    <col min="12" max="12" width="11.7109375" customWidth="1"/>
    <col min="13" max="13" width="27.140625" bestFit="1" customWidth="1"/>
  </cols>
  <sheetData>
    <row r="1" spans="1:17" s="9" customFormat="1" ht="81.599999999999994" customHeight="1" x14ac:dyDescent="0.25">
      <c r="A1" s="90" t="s">
        <v>169</v>
      </c>
      <c r="B1" s="90" t="s">
        <v>197</v>
      </c>
      <c r="C1" s="90" t="s">
        <v>213</v>
      </c>
      <c r="D1" s="90" t="s">
        <v>212</v>
      </c>
      <c r="E1" s="90" t="s">
        <v>211</v>
      </c>
      <c r="F1" s="90" t="s">
        <v>210</v>
      </c>
      <c r="G1" s="90" t="s">
        <v>176</v>
      </c>
      <c r="H1" s="90" t="s">
        <v>175</v>
      </c>
      <c r="I1" s="90" t="s">
        <v>209</v>
      </c>
      <c r="J1" s="90" t="s">
        <v>208</v>
      </c>
      <c r="K1" s="90" t="s">
        <v>194</v>
      </c>
      <c r="L1" s="90" t="s">
        <v>207</v>
      </c>
      <c r="M1" s="90" t="s">
        <v>171</v>
      </c>
      <c r="N1" s="90" t="s">
        <v>206</v>
      </c>
      <c r="O1" s="90" t="s">
        <v>205</v>
      </c>
      <c r="Q1" s="142" t="s">
        <v>710</v>
      </c>
    </row>
    <row r="2" spans="1:17" x14ac:dyDescent="0.25">
      <c r="A2" s="9"/>
      <c r="B2" s="9"/>
      <c r="C2" s="9"/>
      <c r="D2" s="9"/>
      <c r="E2" s="9"/>
      <c r="F2" s="9"/>
      <c r="G2" s="9"/>
      <c r="H2" s="9"/>
      <c r="I2" s="9"/>
      <c r="J2" s="84"/>
      <c r="L2" s="9"/>
      <c r="N2" s="84"/>
      <c r="O2" s="84"/>
    </row>
    <row r="3" spans="1:17" x14ac:dyDescent="0.25">
      <c r="A3" s="9"/>
      <c r="B3" s="9"/>
      <c r="C3" s="9"/>
      <c r="D3" s="9"/>
      <c r="E3" s="9"/>
      <c r="F3" s="9"/>
      <c r="G3" s="9"/>
      <c r="H3" s="9"/>
      <c r="I3" s="9"/>
      <c r="J3" s="84"/>
      <c r="L3" s="9"/>
      <c r="N3" s="84"/>
      <c r="O3" s="84"/>
    </row>
    <row r="6" spans="1:17" ht="60.95" customHeight="1" x14ac:dyDescent="0.25">
      <c r="G6" s="896" t="s">
        <v>191</v>
      </c>
      <c r="H6" s="896"/>
    </row>
  </sheetData>
  <sheetProtection sheet="1" objects="1" scenarios="1" selectLockedCells="1" selectUnlockedCells="1"/>
  <mergeCells count="1">
    <mergeCell ref="G6: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L4"/>
  <sheetViews>
    <sheetView workbookViewId="0">
      <selection activeCell="H16" sqref="H16"/>
    </sheetView>
  </sheetViews>
  <sheetFormatPr defaultRowHeight="15" x14ac:dyDescent="0.25"/>
  <cols>
    <col min="1" max="1" width="8.5703125" customWidth="1"/>
    <col min="2" max="2" width="10.42578125" bestFit="1" customWidth="1"/>
    <col min="3" max="3" width="7.7109375" style="9" customWidth="1"/>
    <col min="4" max="4" width="11.5703125" style="9" customWidth="1"/>
    <col min="5" max="5" width="5.140625" style="9" customWidth="1"/>
    <col min="6" max="6" width="8.140625" style="9" customWidth="1"/>
    <col min="7" max="7" width="15" style="9" customWidth="1"/>
    <col min="8" max="8" width="13.28515625" style="9" customWidth="1"/>
    <col min="9" max="9" width="6.85546875" customWidth="1"/>
  </cols>
  <sheetData>
    <row r="1" spans="1:12" ht="29.1" customHeight="1" x14ac:dyDescent="0.25">
      <c r="A1" s="90" t="s">
        <v>169</v>
      </c>
      <c r="B1" s="90" t="s">
        <v>123</v>
      </c>
      <c r="C1" s="90" t="s">
        <v>168</v>
      </c>
      <c r="D1" s="90" t="s">
        <v>167</v>
      </c>
      <c r="E1" s="90" t="s">
        <v>166</v>
      </c>
      <c r="F1" s="90" t="s">
        <v>165</v>
      </c>
      <c r="G1" s="90" t="s">
        <v>164</v>
      </c>
      <c r="H1" s="90" t="s">
        <v>163</v>
      </c>
      <c r="J1" s="897" t="s">
        <v>709</v>
      </c>
      <c r="K1" s="897"/>
      <c r="L1" s="897"/>
    </row>
    <row r="2" spans="1:12" x14ac:dyDescent="0.25">
      <c r="A2" s="432" t="s">
        <v>162</v>
      </c>
      <c r="B2" s="433" t="s">
        <v>382</v>
      </c>
      <c r="C2" s="434" t="s">
        <v>441</v>
      </c>
      <c r="D2" s="434" t="s">
        <v>442</v>
      </c>
      <c r="E2" s="435">
        <v>1</v>
      </c>
      <c r="F2" s="435">
        <v>999</v>
      </c>
      <c r="G2" s="435" t="s">
        <v>59</v>
      </c>
      <c r="H2" s="435">
        <v>999</v>
      </c>
      <c r="I2" s="436" t="s">
        <v>443</v>
      </c>
    </row>
    <row r="3" spans="1:12" x14ac:dyDescent="0.25">
      <c r="A3" s="432" t="s">
        <v>162</v>
      </c>
      <c r="B3" s="433" t="s">
        <v>382</v>
      </c>
      <c r="C3" s="434" t="s">
        <v>444</v>
      </c>
      <c r="D3" s="434" t="s">
        <v>445</v>
      </c>
      <c r="E3" s="435">
        <v>2</v>
      </c>
      <c r="F3" s="435">
        <v>999</v>
      </c>
      <c r="G3" s="435" t="s">
        <v>59</v>
      </c>
      <c r="H3" s="435">
        <v>999</v>
      </c>
      <c r="I3" s="437"/>
    </row>
    <row r="4" spans="1:12" x14ac:dyDescent="0.25">
      <c r="A4" t="s">
        <v>162</v>
      </c>
      <c r="B4" t="s">
        <v>124</v>
      </c>
      <c r="C4" s="9" t="s">
        <v>131</v>
      </c>
      <c r="D4" s="9" t="s">
        <v>143</v>
      </c>
      <c r="E4" s="9">
        <v>1</v>
      </c>
      <c r="F4" s="9">
        <v>999</v>
      </c>
      <c r="G4" s="91" t="s">
        <v>130</v>
      </c>
      <c r="H4" s="9">
        <v>3</v>
      </c>
    </row>
  </sheetData>
  <sheetProtection sheet="1" selectLockedCells="1" selectUnlockedCells="1"/>
  <mergeCells count="1">
    <mergeCell ref="J1:L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B381D9"/>
  </sheetPr>
  <dimension ref="A1:J3"/>
  <sheetViews>
    <sheetView workbookViewId="0">
      <selection sqref="A1:XFD1048576"/>
    </sheetView>
  </sheetViews>
  <sheetFormatPr defaultRowHeight="15" x14ac:dyDescent="0.25"/>
  <cols>
    <col min="2" max="2" width="11.42578125" style="9" bestFit="1" customWidth="1"/>
    <col min="3" max="3" width="11.140625" style="9" bestFit="1" customWidth="1"/>
    <col min="4" max="4" width="15.7109375" style="9" bestFit="1" customWidth="1"/>
    <col min="5" max="5" width="8.85546875" style="9" bestFit="1" customWidth="1"/>
    <col min="6" max="6" width="11.85546875" style="9" bestFit="1" customWidth="1"/>
  </cols>
  <sheetData>
    <row r="1" spans="1:10" ht="14.45" customHeight="1" x14ac:dyDescent="0.25">
      <c r="A1" s="82" t="s">
        <v>169</v>
      </c>
      <c r="B1" s="82" t="s">
        <v>123</v>
      </c>
      <c r="C1" s="82" t="s">
        <v>126</v>
      </c>
      <c r="D1" s="82" t="s">
        <v>127</v>
      </c>
      <c r="E1" s="82" t="s">
        <v>128</v>
      </c>
      <c r="F1" s="82" t="s">
        <v>129</v>
      </c>
      <c r="H1" s="897" t="s">
        <v>709</v>
      </c>
      <c r="I1" s="897"/>
      <c r="J1" s="897"/>
    </row>
    <row r="2" spans="1:10" x14ac:dyDescent="0.25">
      <c r="A2" s="84" t="s">
        <v>162</v>
      </c>
      <c r="B2" s="9" t="s">
        <v>124</v>
      </c>
      <c r="C2" s="9" t="s">
        <v>131</v>
      </c>
      <c r="D2" s="9" t="s">
        <v>702</v>
      </c>
      <c r="E2" s="9">
        <v>1</v>
      </c>
      <c r="F2" s="9">
        <v>5</v>
      </c>
    </row>
    <row r="3" spans="1:10" x14ac:dyDescent="0.25">
      <c r="A3" s="84" t="s">
        <v>162</v>
      </c>
      <c r="B3" s="9" t="s">
        <v>125</v>
      </c>
      <c r="C3" s="9" t="s">
        <v>131</v>
      </c>
      <c r="D3" s="9" t="s">
        <v>702</v>
      </c>
      <c r="E3" s="9">
        <v>1</v>
      </c>
      <c r="F3" s="9">
        <v>5</v>
      </c>
    </row>
  </sheetData>
  <sheetProtection sheet="1" objects="1" scenarios="1" selectLockedCells="1" selectUnlockedCells="1"/>
  <mergeCells count="1">
    <mergeCell ref="H1:J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381D9"/>
  </sheetPr>
  <dimension ref="A1:M38"/>
  <sheetViews>
    <sheetView workbookViewId="0">
      <selection activeCell="D10" sqref="D10"/>
    </sheetView>
  </sheetViews>
  <sheetFormatPr defaultRowHeight="15" x14ac:dyDescent="0.25"/>
  <cols>
    <col min="2" max="2" width="17.85546875" style="9" customWidth="1"/>
    <col min="3" max="3" width="7.42578125" style="9" customWidth="1"/>
    <col min="4" max="4" width="9.140625" style="9" customWidth="1"/>
    <col min="5" max="5" width="6.85546875" style="9" customWidth="1"/>
    <col min="6" max="6" width="8.85546875" style="9" customWidth="1"/>
    <col min="7" max="7" width="12" style="9" customWidth="1"/>
    <col min="8" max="8" width="10.85546875" bestFit="1" customWidth="1"/>
    <col min="11" max="11" width="24.85546875" customWidth="1"/>
    <col min="12" max="12" width="32.85546875" customWidth="1"/>
    <col min="13" max="13" width="19.28515625" customWidth="1"/>
  </cols>
  <sheetData>
    <row r="1" spans="1:13" ht="60" x14ac:dyDescent="0.25">
      <c r="A1" s="90" t="s">
        <v>169</v>
      </c>
      <c r="B1" s="90" t="s">
        <v>123</v>
      </c>
      <c r="C1" s="144" t="s">
        <v>168</v>
      </c>
      <c r="D1" s="90" t="s">
        <v>167</v>
      </c>
      <c r="E1" s="90" t="s">
        <v>166</v>
      </c>
      <c r="F1" s="90" t="s">
        <v>165</v>
      </c>
      <c r="G1" s="146" t="s">
        <v>204</v>
      </c>
      <c r="H1" s="148" t="s">
        <v>203</v>
      </c>
      <c r="I1" s="90" t="s">
        <v>220</v>
      </c>
      <c r="J1" s="90" t="s">
        <v>163</v>
      </c>
      <c r="K1" s="150" t="s">
        <v>223</v>
      </c>
      <c r="L1" s="142" t="s">
        <v>759</v>
      </c>
      <c r="M1" s="87"/>
    </row>
    <row r="2" spans="1:13" x14ac:dyDescent="0.25">
      <c r="A2" t="s">
        <v>162</v>
      </c>
      <c r="B2" t="s">
        <v>756</v>
      </c>
      <c r="C2" s="9" t="str">
        <f>ADDRESS(ROW(Quality_report!E80), COLUMN(Quality_report!E80),4)</f>
        <v>E80</v>
      </c>
      <c r="D2" s="9" t="str">
        <f>ADDRESS(ROW(Quality_report!E80), COLUMN(Quality_report!E80),4)</f>
        <v>E80</v>
      </c>
      <c r="E2" s="91">
        <v>999</v>
      </c>
      <c r="F2" s="9">
        <v>999</v>
      </c>
      <c r="G2" s="9">
        <v>-20</v>
      </c>
      <c r="H2" s="9">
        <v>20</v>
      </c>
      <c r="I2" s="91" t="s">
        <v>130</v>
      </c>
      <c r="J2" s="9">
        <v>2</v>
      </c>
      <c r="K2" s="145"/>
      <c r="L2" s="147"/>
      <c r="M2" s="149"/>
    </row>
    <row r="3" spans="1:13" x14ac:dyDescent="0.25">
      <c r="A3" t="s">
        <v>162</v>
      </c>
      <c r="B3" t="s">
        <v>756</v>
      </c>
      <c r="C3" s="9" t="s">
        <v>768</v>
      </c>
      <c r="D3" s="9" t="s">
        <v>768</v>
      </c>
      <c r="E3" s="91">
        <v>999</v>
      </c>
      <c r="F3" s="9">
        <v>999</v>
      </c>
      <c r="G3" s="9">
        <v>-20</v>
      </c>
      <c r="H3" s="9">
        <v>20</v>
      </c>
      <c r="I3" s="91" t="s">
        <v>130</v>
      </c>
      <c r="J3" s="9">
        <v>2</v>
      </c>
      <c r="K3" s="145"/>
      <c r="L3" s="147"/>
      <c r="M3" s="149"/>
    </row>
    <row r="4" spans="1:13" x14ac:dyDescent="0.25">
      <c r="A4" t="s">
        <v>162</v>
      </c>
      <c r="B4" t="s">
        <v>756</v>
      </c>
      <c r="C4" s="9" t="s">
        <v>769</v>
      </c>
      <c r="D4" s="9" t="s">
        <v>769</v>
      </c>
      <c r="E4" s="91">
        <v>999</v>
      </c>
      <c r="F4" s="9">
        <v>999</v>
      </c>
      <c r="G4" s="9">
        <v>-20</v>
      </c>
      <c r="H4" s="9">
        <v>20</v>
      </c>
      <c r="I4" s="91" t="s">
        <v>130</v>
      </c>
      <c r="J4" s="9">
        <v>2</v>
      </c>
      <c r="K4" s="145"/>
      <c r="L4" s="147"/>
      <c r="M4" s="149"/>
    </row>
    <row r="5" spans="1:13" x14ac:dyDescent="0.25">
      <c r="A5" t="s">
        <v>162</v>
      </c>
      <c r="B5" t="s">
        <v>756</v>
      </c>
      <c r="C5" s="9" t="s">
        <v>770</v>
      </c>
      <c r="D5" s="9" t="s">
        <v>770</v>
      </c>
      <c r="E5" s="91">
        <v>999</v>
      </c>
      <c r="F5" s="9">
        <v>999</v>
      </c>
      <c r="G5" s="9">
        <v>-20</v>
      </c>
      <c r="H5" s="9">
        <v>20</v>
      </c>
      <c r="I5" s="91" t="s">
        <v>130</v>
      </c>
      <c r="J5" s="9">
        <v>2</v>
      </c>
    </row>
    <row r="6" spans="1:13" x14ac:dyDescent="0.25">
      <c r="A6" t="s">
        <v>162</v>
      </c>
      <c r="B6" t="s">
        <v>756</v>
      </c>
      <c r="C6" s="9" t="s">
        <v>771</v>
      </c>
      <c r="D6" s="9" t="s">
        <v>771</v>
      </c>
      <c r="E6" s="91">
        <v>999</v>
      </c>
      <c r="F6" s="9">
        <v>999</v>
      </c>
      <c r="G6" s="9">
        <v>-20</v>
      </c>
      <c r="H6" s="9">
        <v>20</v>
      </c>
      <c r="I6" s="91" t="s">
        <v>130</v>
      </c>
      <c r="J6" s="9">
        <v>2</v>
      </c>
    </row>
    <row r="7" spans="1:13" x14ac:dyDescent="0.25">
      <c r="A7" s="85"/>
      <c r="B7" s="85"/>
      <c r="C7" s="187"/>
      <c r="D7" s="187"/>
      <c r="E7" s="188"/>
      <c r="F7" s="188"/>
      <c r="G7" s="187"/>
      <c r="H7" s="187"/>
      <c r="I7" s="187"/>
      <c r="J7" s="187"/>
    </row>
    <row r="8" spans="1:13" x14ac:dyDescent="0.25">
      <c r="A8" s="85"/>
      <c r="B8" s="85"/>
      <c r="C8" s="187"/>
      <c r="D8" s="187"/>
      <c r="E8" s="188"/>
      <c r="F8" s="188"/>
      <c r="G8" s="187"/>
      <c r="H8" s="187"/>
      <c r="I8" s="187"/>
      <c r="J8" s="187"/>
    </row>
    <row r="9" spans="1:13" x14ac:dyDescent="0.25">
      <c r="A9" s="85"/>
      <c r="B9" s="85"/>
      <c r="C9" s="187"/>
      <c r="D9" s="187"/>
      <c r="E9" s="188"/>
      <c r="F9" s="188"/>
      <c r="G9" s="187"/>
      <c r="H9" s="187"/>
      <c r="I9" s="187"/>
      <c r="J9" s="187"/>
    </row>
    <row r="10" spans="1:13" x14ac:dyDescent="0.25">
      <c r="A10" s="85"/>
      <c r="B10" s="85"/>
      <c r="C10" s="187"/>
      <c r="D10" s="187"/>
      <c r="E10" s="188"/>
      <c r="F10" s="188"/>
      <c r="G10" s="187"/>
      <c r="H10" s="187"/>
      <c r="I10" s="187"/>
      <c r="J10" s="187"/>
    </row>
    <row r="11" spans="1:13" x14ac:dyDescent="0.25">
      <c r="A11" s="85"/>
      <c r="B11" s="85"/>
      <c r="C11" s="187"/>
      <c r="D11" s="187"/>
      <c r="E11" s="188"/>
      <c r="F11" s="188"/>
      <c r="G11" s="187"/>
      <c r="H11" s="187"/>
      <c r="I11" s="187"/>
      <c r="J11" s="187"/>
    </row>
    <row r="12" spans="1:13" x14ac:dyDescent="0.25">
      <c r="A12" s="85"/>
      <c r="B12" s="85"/>
      <c r="C12" s="187"/>
      <c r="D12" s="187"/>
      <c r="E12" s="188"/>
      <c r="F12" s="188"/>
      <c r="G12" s="187"/>
      <c r="H12" s="187"/>
      <c r="I12" s="187"/>
      <c r="J12" s="187"/>
    </row>
    <row r="13" spans="1:13" x14ac:dyDescent="0.25">
      <c r="A13" s="85"/>
      <c r="B13" s="85"/>
      <c r="C13" s="187"/>
      <c r="D13" s="187"/>
      <c r="E13" s="188"/>
      <c r="F13" s="188"/>
      <c r="G13" s="187"/>
      <c r="H13" s="187"/>
      <c r="I13" s="187"/>
      <c r="J13" s="187"/>
    </row>
    <row r="14" spans="1:13" x14ac:dyDescent="0.25">
      <c r="A14" s="85"/>
      <c r="B14" s="85"/>
      <c r="C14" s="187"/>
      <c r="D14" s="187"/>
      <c r="E14" s="188"/>
      <c r="F14" s="188"/>
      <c r="G14" s="187"/>
      <c r="H14" s="187"/>
      <c r="I14" s="187"/>
      <c r="J14" s="187"/>
    </row>
    <row r="15" spans="1:13" x14ac:dyDescent="0.25">
      <c r="A15" s="85"/>
      <c r="B15" s="85"/>
      <c r="C15" s="187"/>
      <c r="D15" s="187"/>
      <c r="E15" s="188"/>
      <c r="F15" s="188"/>
      <c r="G15" s="187"/>
      <c r="H15" s="187"/>
      <c r="I15" s="187"/>
      <c r="J15" s="187"/>
    </row>
    <row r="16" spans="1:13" x14ac:dyDescent="0.25">
      <c r="A16" s="85"/>
      <c r="B16" s="85"/>
      <c r="C16" s="187"/>
      <c r="D16" s="187"/>
      <c r="E16" s="188"/>
      <c r="F16" s="188"/>
      <c r="G16" s="187"/>
      <c r="H16" s="187"/>
      <c r="I16" s="187"/>
      <c r="J16" s="187"/>
    </row>
    <row r="17" spans="1:10" x14ac:dyDescent="0.25">
      <c r="A17" s="85"/>
      <c r="B17" s="85"/>
      <c r="C17" s="187"/>
      <c r="D17" s="187"/>
      <c r="E17" s="188"/>
      <c r="F17" s="188"/>
      <c r="G17" s="187"/>
      <c r="H17" s="187"/>
      <c r="I17" s="187"/>
      <c r="J17" s="187"/>
    </row>
    <row r="18" spans="1:10" x14ac:dyDescent="0.25">
      <c r="A18" s="85"/>
      <c r="B18" s="85"/>
      <c r="C18" s="187"/>
      <c r="D18" s="187"/>
      <c r="E18" s="188"/>
      <c r="F18" s="188"/>
      <c r="G18" s="187"/>
      <c r="H18" s="187"/>
      <c r="I18" s="187"/>
      <c r="J18" s="187"/>
    </row>
    <row r="19" spans="1:10" x14ac:dyDescent="0.25">
      <c r="A19" s="85"/>
      <c r="B19" s="85"/>
      <c r="C19" s="187"/>
      <c r="D19" s="187"/>
      <c r="E19" s="188"/>
      <c r="F19" s="188"/>
      <c r="G19" s="187"/>
      <c r="H19" s="187"/>
      <c r="I19" s="187"/>
      <c r="J19" s="187"/>
    </row>
    <row r="20" spans="1:10" x14ac:dyDescent="0.25">
      <c r="A20" s="87"/>
      <c r="B20" s="87"/>
      <c r="C20" s="88"/>
      <c r="D20" s="88"/>
      <c r="E20" s="143"/>
      <c r="F20" s="143"/>
      <c r="G20" s="88"/>
      <c r="H20" s="88"/>
      <c r="I20" s="88"/>
      <c r="J20" s="88"/>
    </row>
    <row r="21" spans="1:10" x14ac:dyDescent="0.25">
      <c r="A21" s="87"/>
      <c r="B21" s="87"/>
      <c r="C21" s="88"/>
      <c r="D21" s="88"/>
      <c r="E21" s="143"/>
      <c r="F21" s="143"/>
      <c r="G21" s="88"/>
      <c r="H21" s="88"/>
      <c r="I21" s="88"/>
      <c r="J21" s="88"/>
    </row>
    <row r="22" spans="1:10" x14ac:dyDescent="0.25">
      <c r="A22" s="87"/>
      <c r="B22" s="87"/>
      <c r="C22" s="88"/>
      <c r="D22" s="88"/>
      <c r="E22" s="143"/>
      <c r="F22" s="143"/>
      <c r="G22" s="88"/>
      <c r="H22" s="88"/>
      <c r="I22" s="88"/>
      <c r="J22" s="88"/>
    </row>
    <row r="23" spans="1:10" x14ac:dyDescent="0.25">
      <c r="A23" s="87"/>
      <c r="B23" s="87"/>
      <c r="C23" s="88"/>
      <c r="D23" s="88"/>
      <c r="E23" s="143"/>
      <c r="F23" s="143"/>
      <c r="G23" s="88"/>
      <c r="H23" s="88"/>
      <c r="I23" s="88"/>
      <c r="J23" s="88"/>
    </row>
    <row r="24" spans="1:10" x14ac:dyDescent="0.25">
      <c r="A24" s="87"/>
      <c r="B24" s="87"/>
      <c r="C24" s="88"/>
      <c r="D24" s="88"/>
      <c r="E24" s="143"/>
      <c r="F24" s="143"/>
      <c r="G24" s="88"/>
      <c r="H24" s="88"/>
      <c r="I24" s="88"/>
      <c r="J24" s="88"/>
    </row>
    <row r="25" spans="1:10" x14ac:dyDescent="0.25">
      <c r="A25" s="87"/>
      <c r="B25" s="87"/>
      <c r="C25" s="88"/>
      <c r="D25" s="88"/>
      <c r="E25" s="143"/>
      <c r="F25" s="143"/>
      <c r="G25" s="88"/>
      <c r="H25" s="88"/>
      <c r="I25" s="88"/>
      <c r="J25" s="88"/>
    </row>
    <row r="26" spans="1:10" x14ac:dyDescent="0.25">
      <c r="A26" s="87"/>
      <c r="B26" s="87"/>
      <c r="C26" s="88"/>
      <c r="D26" s="88"/>
      <c r="E26" s="143"/>
      <c r="F26" s="143"/>
      <c r="G26" s="88"/>
      <c r="H26" s="88"/>
      <c r="I26" s="88"/>
      <c r="J26" s="88"/>
    </row>
    <row r="27" spans="1:10" x14ac:dyDescent="0.25">
      <c r="A27" s="87"/>
      <c r="B27" s="87"/>
      <c r="C27" s="88"/>
      <c r="D27" s="88"/>
      <c r="E27" s="143"/>
      <c r="F27" s="143"/>
      <c r="G27" s="88"/>
      <c r="H27" s="88"/>
      <c r="I27" s="88"/>
      <c r="J27" s="88"/>
    </row>
    <row r="28" spans="1:10" x14ac:dyDescent="0.25">
      <c r="A28" s="87"/>
      <c r="B28" s="87"/>
      <c r="C28" s="88"/>
      <c r="D28" s="88"/>
      <c r="E28" s="143"/>
      <c r="F28" s="143"/>
      <c r="G28" s="88"/>
      <c r="H28" s="88"/>
      <c r="I28" s="88"/>
      <c r="J28" s="88"/>
    </row>
    <row r="29" spans="1:10" x14ac:dyDescent="0.25">
      <c r="A29" s="87"/>
      <c r="B29" s="87"/>
      <c r="C29" s="88"/>
      <c r="D29" s="88"/>
      <c r="E29" s="143"/>
      <c r="F29" s="143"/>
      <c r="G29" s="88"/>
      <c r="H29" s="88"/>
      <c r="I29" s="88"/>
      <c r="J29" s="88"/>
    </row>
    <row r="30" spans="1:10" x14ac:dyDescent="0.25">
      <c r="A30" s="87"/>
      <c r="B30" s="87"/>
      <c r="C30" s="88"/>
      <c r="D30" s="88"/>
      <c r="E30" s="143"/>
      <c r="F30" s="143"/>
      <c r="G30" s="88"/>
      <c r="H30" s="88"/>
      <c r="I30" s="88"/>
      <c r="J30" s="88"/>
    </row>
    <row r="31" spans="1:10" x14ac:dyDescent="0.25">
      <c r="A31" s="87"/>
      <c r="B31" s="87"/>
      <c r="C31" s="88"/>
      <c r="D31" s="88"/>
      <c r="E31" s="143"/>
      <c r="F31" s="143"/>
      <c r="G31" s="88"/>
      <c r="H31" s="88"/>
      <c r="I31" s="88"/>
      <c r="J31" s="88"/>
    </row>
    <row r="32" spans="1:10" x14ac:dyDescent="0.25">
      <c r="A32" s="87"/>
      <c r="B32" s="87"/>
      <c r="C32" s="88"/>
      <c r="D32" s="88"/>
      <c r="E32" s="143"/>
      <c r="F32" s="143"/>
      <c r="G32" s="88"/>
      <c r="H32" s="88"/>
      <c r="I32" s="88"/>
      <c r="J32" s="88"/>
    </row>
    <row r="33" spans="1:10" x14ac:dyDescent="0.25">
      <c r="A33" s="87"/>
      <c r="B33" s="87"/>
      <c r="C33" s="88"/>
      <c r="D33" s="88"/>
      <c r="E33" s="143"/>
      <c r="F33" s="143"/>
      <c r="G33" s="88"/>
      <c r="H33" s="88"/>
      <c r="I33" s="88"/>
      <c r="J33" s="88"/>
    </row>
    <row r="34" spans="1:10" x14ac:dyDescent="0.25">
      <c r="A34" s="87"/>
      <c r="B34" s="87"/>
      <c r="C34" s="88"/>
      <c r="D34" s="88"/>
      <c r="E34" s="143"/>
      <c r="F34" s="143"/>
      <c r="G34" s="88"/>
      <c r="H34" s="88"/>
      <c r="I34" s="88"/>
      <c r="J34" s="88"/>
    </row>
    <row r="35" spans="1:10" x14ac:dyDescent="0.25">
      <c r="B35"/>
      <c r="E35"/>
      <c r="H35" s="9"/>
      <c r="I35" s="91"/>
      <c r="J35" s="9"/>
    </row>
    <row r="36" spans="1:10" x14ac:dyDescent="0.25">
      <c r="B36"/>
      <c r="E36"/>
      <c r="H36" s="9"/>
      <c r="I36" s="91"/>
      <c r="J36" s="9"/>
    </row>
    <row r="37" spans="1:10" x14ac:dyDescent="0.25">
      <c r="B37"/>
      <c r="E37"/>
      <c r="H37" s="9"/>
      <c r="I37" s="91"/>
      <c r="J37" s="9"/>
    </row>
    <row r="38" spans="1:10" x14ac:dyDescent="0.25">
      <c r="B38"/>
      <c r="E38"/>
      <c r="H38" s="9"/>
      <c r="I38" s="91"/>
      <c r="J38" s="9"/>
    </row>
  </sheetData>
  <sheetProtection selectLockedCells="1" selectUnlockedCells="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381D9"/>
  </sheetPr>
  <dimension ref="A1:Q3"/>
  <sheetViews>
    <sheetView workbookViewId="0">
      <selection sqref="A1:XFD1048576"/>
    </sheetView>
  </sheetViews>
  <sheetFormatPr defaultRowHeight="15" x14ac:dyDescent="0.25"/>
  <cols>
    <col min="2" max="2" width="10.28515625" customWidth="1"/>
    <col min="4" max="4" width="9.42578125" customWidth="1"/>
    <col min="6" max="6" width="10.5703125" customWidth="1"/>
  </cols>
  <sheetData>
    <row r="1" spans="1:17" ht="36" customHeight="1" x14ac:dyDescent="0.25">
      <c r="A1" s="90" t="s">
        <v>169</v>
      </c>
      <c r="B1" s="90" t="s">
        <v>197</v>
      </c>
      <c r="C1" s="90" t="s">
        <v>168</v>
      </c>
      <c r="D1" s="90" t="s">
        <v>167</v>
      </c>
      <c r="E1" s="90" t="s">
        <v>166</v>
      </c>
      <c r="F1" s="90" t="s">
        <v>165</v>
      </c>
      <c r="H1" s="142" t="s">
        <v>711</v>
      </c>
      <c r="I1" s="897" t="s">
        <v>709</v>
      </c>
      <c r="J1" s="897"/>
      <c r="K1" s="897"/>
    </row>
    <row r="2" spans="1:17" x14ac:dyDescent="0.25">
      <c r="A2" s="84" t="s">
        <v>245</v>
      </c>
      <c r="B2" s="84" t="s">
        <v>124</v>
      </c>
      <c r="C2" s="9" t="s">
        <v>143</v>
      </c>
      <c r="D2" s="9" t="s">
        <v>242</v>
      </c>
      <c r="E2" s="9">
        <v>999</v>
      </c>
      <c r="F2" s="9">
        <v>5</v>
      </c>
      <c r="H2" s="86"/>
      <c r="I2" s="86"/>
      <c r="J2" s="86"/>
      <c r="K2" s="86"/>
      <c r="L2" s="86"/>
      <c r="M2" s="86"/>
      <c r="N2" s="86"/>
      <c r="O2" s="86"/>
      <c r="P2" s="86"/>
      <c r="Q2" s="86"/>
    </row>
    <row r="3" spans="1:17" x14ac:dyDescent="0.25">
      <c r="A3" s="84" t="s">
        <v>245</v>
      </c>
      <c r="B3" s="84" t="s">
        <v>125</v>
      </c>
      <c r="C3" s="84" t="s">
        <v>143</v>
      </c>
      <c r="D3" s="84" t="s">
        <v>242</v>
      </c>
      <c r="E3" s="84">
        <v>999</v>
      </c>
      <c r="F3" s="84">
        <v>5</v>
      </c>
    </row>
  </sheetData>
  <sheetProtection sheet="1" selectLockedCells="1" selectUnlockedCells="1"/>
  <mergeCells count="1">
    <mergeCell ref="I1:K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381D9"/>
  </sheetPr>
  <dimension ref="A1:K3"/>
  <sheetViews>
    <sheetView workbookViewId="0">
      <selection activeCell="C8" sqref="C8"/>
    </sheetView>
  </sheetViews>
  <sheetFormatPr defaultRowHeight="15" x14ac:dyDescent="0.25"/>
  <cols>
    <col min="2" max="2" width="11.42578125" style="9" bestFit="1" customWidth="1"/>
    <col min="3" max="3" width="11.140625" style="9" bestFit="1" customWidth="1"/>
    <col min="4" max="4" width="15.7109375" style="9" bestFit="1" customWidth="1"/>
    <col min="5" max="5" width="8.85546875" style="9" bestFit="1" customWidth="1"/>
    <col min="6" max="6" width="11.85546875" style="9" bestFit="1" customWidth="1"/>
    <col min="7" max="7" width="28.85546875" style="9" bestFit="1" customWidth="1"/>
  </cols>
  <sheetData>
    <row r="1" spans="1:11" x14ac:dyDescent="0.25">
      <c r="A1" s="82" t="s">
        <v>169</v>
      </c>
      <c r="B1" s="82" t="s">
        <v>123</v>
      </c>
      <c r="C1" s="82" t="s">
        <v>126</v>
      </c>
      <c r="D1" s="82" t="s">
        <v>127</v>
      </c>
      <c r="E1" s="82" t="s">
        <v>128</v>
      </c>
      <c r="F1" s="82" t="s">
        <v>129</v>
      </c>
      <c r="G1" s="82" t="s">
        <v>132</v>
      </c>
      <c r="I1" s="897" t="s">
        <v>709</v>
      </c>
      <c r="J1" s="897"/>
      <c r="K1" s="897"/>
    </row>
    <row r="2" spans="1:11" x14ac:dyDescent="0.25">
      <c r="A2" t="s">
        <v>162</v>
      </c>
      <c r="B2" s="9" t="s">
        <v>124</v>
      </c>
      <c r="C2" s="9" t="s">
        <v>712</v>
      </c>
      <c r="D2" s="9" t="s">
        <v>713</v>
      </c>
      <c r="E2" s="9">
        <v>1</v>
      </c>
      <c r="F2" s="9">
        <v>5</v>
      </c>
      <c r="G2" s="9">
        <v>1</v>
      </c>
    </row>
    <row r="3" spans="1:11" x14ac:dyDescent="0.25">
      <c r="A3" t="s">
        <v>162</v>
      </c>
      <c r="B3" s="84" t="s">
        <v>125</v>
      </c>
      <c r="C3" s="9" t="s">
        <v>712</v>
      </c>
      <c r="D3" s="9" t="s">
        <v>713</v>
      </c>
      <c r="E3" s="9">
        <v>1</v>
      </c>
      <c r="F3" s="9">
        <v>5</v>
      </c>
      <c r="G3" s="9">
        <v>1</v>
      </c>
    </row>
  </sheetData>
  <sheetProtection sheet="1" selectLockedCells="1" selectUnlockedCells="1"/>
  <mergeCells count="1">
    <mergeCell ref="I1:K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381D9"/>
  </sheetPr>
  <dimension ref="A1:K3"/>
  <sheetViews>
    <sheetView workbookViewId="0">
      <selection sqref="A1:XFD1048576"/>
    </sheetView>
  </sheetViews>
  <sheetFormatPr defaultRowHeight="15" x14ac:dyDescent="0.25"/>
  <cols>
    <col min="2" max="2" width="11.42578125" style="9" bestFit="1" customWidth="1"/>
    <col min="3" max="3" width="11.140625" style="9" bestFit="1" customWidth="1"/>
    <col min="4" max="4" width="15.7109375" style="9" bestFit="1" customWidth="1"/>
    <col min="5" max="5" width="8.85546875" style="9" bestFit="1" customWidth="1"/>
    <col min="6" max="6" width="11.85546875" style="9" bestFit="1" customWidth="1"/>
  </cols>
  <sheetData>
    <row r="1" spans="1:11" ht="14.45" customHeight="1" x14ac:dyDescent="0.25">
      <c r="A1" s="82" t="s">
        <v>169</v>
      </c>
      <c r="B1" s="83" t="s">
        <v>123</v>
      </c>
      <c r="C1" s="82" t="s">
        <v>126</v>
      </c>
      <c r="D1" s="82" t="s">
        <v>127</v>
      </c>
      <c r="E1" s="82" t="s">
        <v>128</v>
      </c>
      <c r="F1" s="82" t="s">
        <v>129</v>
      </c>
      <c r="I1" s="897" t="s">
        <v>709</v>
      </c>
      <c r="J1" s="897"/>
      <c r="K1" s="897"/>
    </row>
    <row r="2" spans="1:11" x14ac:dyDescent="0.25">
      <c r="A2" t="s">
        <v>162</v>
      </c>
      <c r="B2" t="s">
        <v>124</v>
      </c>
      <c r="C2" s="9" t="s">
        <v>131</v>
      </c>
      <c r="D2" s="9" t="s">
        <v>702</v>
      </c>
      <c r="E2" s="9">
        <v>1</v>
      </c>
      <c r="F2" s="9">
        <v>5</v>
      </c>
    </row>
    <row r="3" spans="1:11" x14ac:dyDescent="0.25">
      <c r="A3" t="s">
        <v>162</v>
      </c>
      <c r="B3" t="s">
        <v>125</v>
      </c>
      <c r="C3" s="189" t="s">
        <v>131</v>
      </c>
      <c r="D3" s="189" t="s">
        <v>702</v>
      </c>
      <c r="E3" s="9">
        <v>1</v>
      </c>
      <c r="F3" s="9">
        <v>5</v>
      </c>
    </row>
  </sheetData>
  <sheetProtection sheet="1" selectLockedCells="1" selectUnlockedCells="1"/>
  <mergeCells count="1">
    <mergeCell ref="I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98"/>
  <sheetViews>
    <sheetView workbookViewId="0"/>
  </sheetViews>
  <sheetFormatPr defaultColWidth="8.7109375" defaultRowHeight="12.75" x14ac:dyDescent="0.2"/>
  <cols>
    <col min="1" max="2" width="1.42578125" style="229" customWidth="1"/>
    <col min="3" max="3" width="17.140625" style="229" customWidth="1"/>
    <col min="4" max="4" width="20" style="229" customWidth="1"/>
    <col min="5" max="5" width="66.7109375" style="229" customWidth="1"/>
    <col min="6" max="6" width="28.85546875" style="229" customWidth="1"/>
    <col min="7" max="7" width="1.28515625" style="229" customWidth="1"/>
    <col min="8" max="16384" width="8.7109375" style="229"/>
  </cols>
  <sheetData>
    <row r="1" spans="1:61" s="250" customFormat="1" thickBot="1" x14ac:dyDescent="0.3">
      <c r="E1" s="251"/>
      <c r="F1" s="251"/>
      <c r="G1" s="251"/>
      <c r="H1" s="251"/>
      <c r="I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row>
    <row r="2" spans="1:61" s="260" customFormat="1" ht="42" customHeight="1" x14ac:dyDescent="0.2">
      <c r="B2" s="265"/>
      <c r="C2" s="264"/>
      <c r="D2" s="263"/>
      <c r="E2" s="263"/>
      <c r="F2" s="263"/>
      <c r="G2" s="262"/>
      <c r="H2" s="261"/>
      <c r="I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row>
    <row r="3" spans="1:61" s="250" customFormat="1" ht="17.25" customHeight="1" x14ac:dyDescent="0.2">
      <c r="B3" s="257"/>
      <c r="C3" s="259"/>
      <c r="D3" s="258"/>
      <c r="E3" s="258"/>
      <c r="F3" s="220" t="str">
        <f>UPPER(Lists!K3)</f>
        <v>STATISTICAL OFFICE OF THE EUROPEAN UNION</v>
      </c>
      <c r="G3" s="252"/>
      <c r="H3" s="261"/>
      <c r="I3" s="261"/>
      <c r="J3" s="260"/>
      <c r="K3" s="261"/>
      <c r="L3" s="261"/>
      <c r="M3" s="261"/>
      <c r="N3" s="261"/>
      <c r="O3" s="261"/>
      <c r="P3" s="261"/>
      <c r="Q3" s="261"/>
      <c r="R3" s="261"/>
      <c r="S3" s="261"/>
      <c r="T3" s="261"/>
      <c r="U3" s="261"/>
      <c r="V3" s="261"/>
      <c r="W3" s="261"/>
      <c r="X3" s="261"/>
      <c r="Y3" s="261"/>
      <c r="Z3" s="261"/>
      <c r="AA3" s="26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row>
    <row r="4" spans="1:61" s="250" customFormat="1" ht="22.5" customHeight="1" x14ac:dyDescent="0.25">
      <c r="B4" s="257"/>
      <c r="C4" s="703" t="str">
        <f>UPPER(Lists!K7)</f>
        <v>ANNUAL REPORTING ON FOOD WASTE AND FOOD WASTE PREVENTION</v>
      </c>
      <c r="D4" s="703"/>
      <c r="E4" s="703"/>
      <c r="F4" s="703"/>
      <c r="G4" s="252"/>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row>
    <row r="5" spans="1:61" s="250" customFormat="1" ht="21.75" customHeight="1" x14ac:dyDescent="0.25">
      <c r="B5" s="256"/>
      <c r="C5" s="694" t="str">
        <f>CONCATENATE(Lists!K8," DATA COLLECTION")</f>
        <v>2023 DATA COLLECTION</v>
      </c>
      <c r="D5" s="694"/>
      <c r="E5" s="694"/>
      <c r="F5" s="694"/>
      <c r="G5" s="252"/>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row>
    <row r="6" spans="1:61" s="250" customFormat="1" ht="15" customHeight="1" thickBot="1" x14ac:dyDescent="0.3">
      <c r="B6" s="256"/>
      <c r="C6" s="255"/>
      <c r="D6" s="255"/>
      <c r="E6" s="255"/>
      <c r="F6" s="255"/>
      <c r="G6" s="252"/>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row>
    <row r="7" spans="1:61" s="287" customFormat="1" ht="39" customHeight="1" thickBot="1" x14ac:dyDescent="0.3">
      <c r="B7" s="254"/>
      <c r="C7" s="704" t="s">
        <v>277</v>
      </c>
      <c r="D7" s="704"/>
      <c r="E7" s="704"/>
      <c r="F7" s="704"/>
      <c r="G7" s="288"/>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row>
    <row r="8" spans="1:61" s="6" customFormat="1" ht="57.95" customHeight="1" x14ac:dyDescent="0.25">
      <c r="A8" s="290"/>
      <c r="B8" s="291"/>
      <c r="C8" s="702" t="s">
        <v>617</v>
      </c>
      <c r="D8" s="702"/>
      <c r="E8" s="702"/>
      <c r="F8" s="702"/>
      <c r="G8" s="292"/>
    </row>
    <row r="9" spans="1:61" s="6" customFormat="1" ht="39.950000000000003" customHeight="1" x14ac:dyDescent="0.25">
      <c r="A9" s="290"/>
      <c r="B9" s="291"/>
      <c r="C9" s="702" t="s">
        <v>618</v>
      </c>
      <c r="D9" s="699"/>
      <c r="E9" s="699"/>
      <c r="F9" s="699"/>
      <c r="G9" s="292"/>
    </row>
    <row r="10" spans="1:61" s="6" customFormat="1" ht="24.75" customHeight="1" x14ac:dyDescent="0.25">
      <c r="A10" s="290"/>
      <c r="B10" s="291"/>
      <c r="C10" s="705" t="s">
        <v>158</v>
      </c>
      <c r="D10" s="705"/>
      <c r="E10" s="705"/>
      <c r="F10" s="705"/>
      <c r="G10" s="292"/>
    </row>
    <row r="11" spans="1:61" s="6" customFormat="1" ht="18" customHeight="1" x14ac:dyDescent="0.25">
      <c r="A11" s="290"/>
      <c r="B11" s="291"/>
      <c r="C11" s="699" t="s">
        <v>278</v>
      </c>
      <c r="D11" s="699"/>
      <c r="E11" s="699"/>
      <c r="F11" s="699"/>
      <c r="G11" s="292"/>
    </row>
    <row r="12" spans="1:61" s="6" customFormat="1" ht="18" customHeight="1" x14ac:dyDescent="0.25">
      <c r="A12" s="290"/>
      <c r="B12" s="291"/>
      <c r="C12" s="699" t="s">
        <v>279</v>
      </c>
      <c r="D12" s="699"/>
      <c r="E12" s="699"/>
      <c r="F12" s="699"/>
      <c r="G12" s="292"/>
    </row>
    <row r="13" spans="1:61" s="6" customFormat="1" ht="18" customHeight="1" x14ac:dyDescent="0.25">
      <c r="A13" s="290"/>
      <c r="B13" s="291"/>
      <c r="C13" s="699" t="s">
        <v>303</v>
      </c>
      <c r="D13" s="699"/>
      <c r="E13" s="699"/>
      <c r="F13" s="699"/>
      <c r="G13" s="292"/>
    </row>
    <row r="14" spans="1:61" s="6" customFormat="1" ht="18" customHeight="1" x14ac:dyDescent="0.25">
      <c r="A14" s="290"/>
      <c r="B14" s="291"/>
      <c r="C14" s="699" t="s">
        <v>304</v>
      </c>
      <c r="D14" s="699"/>
      <c r="E14" s="699"/>
      <c r="F14" s="699"/>
      <c r="G14" s="292"/>
    </row>
    <row r="15" spans="1:61" s="6" customFormat="1" ht="18" customHeight="1" x14ac:dyDescent="0.25">
      <c r="A15" s="290"/>
      <c r="B15" s="291"/>
      <c r="C15" s="699" t="s">
        <v>280</v>
      </c>
      <c r="D15" s="699"/>
      <c r="E15" s="699"/>
      <c r="F15" s="699"/>
      <c r="G15" s="292"/>
    </row>
    <row r="16" spans="1:61" s="6" customFormat="1" ht="15" customHeight="1" x14ac:dyDescent="0.25">
      <c r="A16" s="290"/>
      <c r="B16" s="291"/>
      <c r="C16" s="237"/>
      <c r="D16" s="237"/>
      <c r="E16" s="237"/>
      <c r="F16" s="237"/>
      <c r="G16" s="292"/>
    </row>
    <row r="17" spans="1:7" s="6" customFormat="1" ht="17.25" customHeight="1" x14ac:dyDescent="0.25">
      <c r="A17" s="290"/>
      <c r="B17" s="291"/>
      <c r="C17" s="697" t="s">
        <v>281</v>
      </c>
      <c r="D17" s="697"/>
      <c r="E17" s="697"/>
      <c r="F17" s="697"/>
      <c r="G17" s="292"/>
    </row>
    <row r="18" spans="1:7" s="6" customFormat="1" ht="4.5" customHeight="1" x14ac:dyDescent="0.25">
      <c r="A18" s="290"/>
      <c r="B18" s="291"/>
      <c r="C18" s="248"/>
      <c r="D18" s="248"/>
      <c r="E18" s="248"/>
      <c r="F18" s="248"/>
      <c r="G18" s="292"/>
    </row>
    <row r="19" spans="1:7" s="6" customFormat="1" ht="44.45" customHeight="1" x14ac:dyDescent="0.25">
      <c r="A19" s="290"/>
      <c r="B19" s="291"/>
      <c r="C19" s="702" t="s">
        <v>482</v>
      </c>
      <c r="D19" s="702"/>
      <c r="E19" s="702"/>
      <c r="F19" s="702"/>
      <c r="G19" s="292"/>
    </row>
    <row r="20" spans="1:7" s="6" customFormat="1" ht="35.450000000000003" customHeight="1" x14ac:dyDescent="0.25">
      <c r="A20" s="290"/>
      <c r="B20" s="291"/>
      <c r="C20" s="699" t="s">
        <v>282</v>
      </c>
      <c r="D20" s="699"/>
      <c r="E20" s="699"/>
      <c r="F20" s="699"/>
      <c r="G20" s="292"/>
    </row>
    <row r="21" spans="1:7" s="6" customFormat="1" ht="3.6" customHeight="1" x14ac:dyDescent="0.25">
      <c r="A21" s="290"/>
      <c r="B21" s="291"/>
      <c r="C21" s="248"/>
      <c r="D21" s="248"/>
      <c r="E21" s="248"/>
      <c r="F21" s="248"/>
      <c r="G21" s="292"/>
    </row>
    <row r="22" spans="1:7" s="6" customFormat="1" ht="17.25" customHeight="1" x14ac:dyDescent="0.25">
      <c r="A22" s="290"/>
      <c r="B22" s="291"/>
      <c r="C22" s="696" t="s">
        <v>283</v>
      </c>
      <c r="D22" s="696"/>
      <c r="E22" s="696"/>
      <c r="F22" s="696"/>
      <c r="G22" s="292"/>
    </row>
    <row r="23" spans="1:7" s="6" customFormat="1" ht="17.25" customHeight="1" x14ac:dyDescent="0.25">
      <c r="A23" s="290"/>
      <c r="B23" s="291"/>
      <c r="C23" s="248" t="s">
        <v>284</v>
      </c>
      <c r="D23" s="243" t="str">
        <f>Lists!K12</f>
        <v>WASTE</v>
      </c>
      <c r="E23" s="248"/>
      <c r="F23" s="248"/>
      <c r="G23" s="292"/>
    </row>
    <row r="24" spans="1:7" s="6" customFormat="1" ht="15" customHeight="1" x14ac:dyDescent="0.25">
      <c r="A24" s="290"/>
      <c r="B24" s="291"/>
      <c r="C24" s="248" t="s">
        <v>285</v>
      </c>
      <c r="D24" s="243" t="str">
        <f>Lists!K13</f>
        <v>WASTE_FOOD_A</v>
      </c>
      <c r="E24" s="248"/>
      <c r="F24" s="248"/>
      <c r="G24" s="292"/>
    </row>
    <row r="25" spans="1:7" s="6" customFormat="1" ht="6.75" customHeight="1" x14ac:dyDescent="0.25">
      <c r="A25" s="290"/>
      <c r="B25" s="291"/>
      <c r="C25" s="248"/>
      <c r="D25" s="243"/>
      <c r="E25" s="248"/>
      <c r="F25" s="248"/>
      <c r="G25" s="292"/>
    </row>
    <row r="26" spans="1:7" s="6" customFormat="1" ht="14.25" x14ac:dyDescent="0.25">
      <c r="A26" s="290"/>
      <c r="B26" s="291"/>
      <c r="C26" s="699" t="s">
        <v>286</v>
      </c>
      <c r="D26" s="699"/>
      <c r="E26" s="699"/>
      <c r="F26" s="699"/>
      <c r="G26" s="292"/>
    </row>
    <row r="27" spans="1:7" s="6" customFormat="1" ht="17.25" customHeight="1" x14ac:dyDescent="0.25">
      <c r="A27" s="290"/>
      <c r="B27" s="291"/>
      <c r="C27" s="248" t="s">
        <v>287</v>
      </c>
      <c r="D27" s="293" t="str">
        <f>Lists!K14</f>
        <v>https://webgate.ec.europa.eu/edamis/helpcenter/website/index.htm</v>
      </c>
      <c r="E27" s="248"/>
      <c r="F27" s="248"/>
      <c r="G27" s="292"/>
    </row>
    <row r="28" spans="1:7" s="6" customFormat="1" ht="17.25" customHeight="1" x14ac:dyDescent="0.25">
      <c r="A28" s="290"/>
      <c r="B28" s="291"/>
      <c r="C28" s="248" t="s">
        <v>288</v>
      </c>
      <c r="D28" s="243" t="str">
        <f>Lists!K15</f>
        <v>estat-support-edamis@ec.europa.eu</v>
      </c>
      <c r="E28" s="248"/>
      <c r="F28" s="248"/>
      <c r="G28" s="292"/>
    </row>
    <row r="29" spans="1:7" s="6" customFormat="1" ht="17.25" customHeight="1" x14ac:dyDescent="0.25">
      <c r="A29" s="290"/>
      <c r="B29" s="291"/>
      <c r="C29" s="248" t="s">
        <v>289</v>
      </c>
      <c r="D29" s="243" t="str">
        <f>Lists!K17</f>
        <v>(+352) 4301 33213</v>
      </c>
      <c r="E29" s="248"/>
      <c r="F29" s="248"/>
      <c r="G29" s="292"/>
    </row>
    <row r="30" spans="1:7" s="6" customFormat="1" ht="20.25" customHeight="1" x14ac:dyDescent="0.2">
      <c r="A30" s="290"/>
      <c r="B30" s="291"/>
      <c r="C30" s="294" t="s">
        <v>290</v>
      </c>
      <c r="D30" s="243"/>
      <c r="E30" s="248"/>
      <c r="F30" s="248"/>
      <c r="G30" s="292"/>
    </row>
    <row r="31" spans="1:7" s="6" customFormat="1" ht="17.25" customHeight="1" x14ac:dyDescent="0.25">
      <c r="A31" s="290"/>
      <c r="B31" s="291"/>
      <c r="C31" s="248" t="s">
        <v>288</v>
      </c>
      <c r="D31" s="243" t="str">
        <f>Lists!K20</f>
        <v>https://ec.europa.eu/eurostat/web/waste/legislation</v>
      </c>
      <c r="E31" s="248"/>
      <c r="F31" s="248"/>
      <c r="G31" s="292"/>
    </row>
    <row r="32" spans="1:7" s="6" customFormat="1" ht="7.5" customHeight="1" x14ac:dyDescent="0.25">
      <c r="A32" s="290"/>
      <c r="B32" s="291"/>
      <c r="C32" s="248"/>
      <c r="D32" s="248"/>
      <c r="E32" s="248"/>
      <c r="F32" s="248"/>
      <c r="G32" s="292"/>
    </row>
    <row r="33" spans="1:7" s="6" customFormat="1" ht="17.25" customHeight="1" x14ac:dyDescent="0.25">
      <c r="A33" s="290"/>
      <c r="B33" s="291"/>
      <c r="C33" s="697" t="s">
        <v>291</v>
      </c>
      <c r="D33" s="697"/>
      <c r="E33" s="697"/>
      <c r="F33" s="697"/>
      <c r="G33" s="292"/>
    </row>
    <row r="34" spans="1:7" s="6" customFormat="1" ht="4.5" customHeight="1" x14ac:dyDescent="0.25">
      <c r="A34" s="290"/>
      <c r="B34" s="291"/>
      <c r="C34" s="248"/>
      <c r="D34" s="248"/>
      <c r="E34" s="248"/>
      <c r="F34" s="248"/>
      <c r="G34" s="292"/>
    </row>
    <row r="35" spans="1:7" s="6" customFormat="1" ht="25.5" customHeight="1" x14ac:dyDescent="0.25">
      <c r="A35" s="290"/>
      <c r="B35" s="291"/>
      <c r="C35" s="696" t="s">
        <v>292</v>
      </c>
      <c r="D35" s="696"/>
      <c r="E35" s="696"/>
      <c r="F35" s="696"/>
      <c r="G35" s="292"/>
    </row>
    <row r="36" spans="1:7" s="6" customFormat="1" ht="17.25" customHeight="1" thickBot="1" x14ac:dyDescent="0.3">
      <c r="A36" s="290"/>
      <c r="B36" s="291"/>
      <c r="C36" s="295" t="s">
        <v>5</v>
      </c>
      <c r="D36" s="295" t="s">
        <v>96</v>
      </c>
      <c r="E36" s="248"/>
      <c r="F36" s="248"/>
      <c r="G36" s="292"/>
    </row>
    <row r="37" spans="1:7" s="6" customFormat="1" ht="17.25" customHeight="1" x14ac:dyDescent="0.25">
      <c r="A37" s="290"/>
      <c r="B37" s="291"/>
      <c r="C37" s="296" t="s">
        <v>97</v>
      </c>
      <c r="D37" s="296">
        <v>0</v>
      </c>
      <c r="E37" s="248"/>
      <c r="F37" s="248"/>
      <c r="G37" s="292"/>
    </row>
    <row r="38" spans="1:7" s="6" customFormat="1" ht="17.25" customHeight="1" x14ac:dyDescent="0.25">
      <c r="A38" s="290"/>
      <c r="B38" s="291"/>
      <c r="C38" s="297" t="s">
        <v>98</v>
      </c>
      <c r="D38" s="298"/>
      <c r="E38" s="299" t="s">
        <v>293</v>
      </c>
      <c r="F38" s="248"/>
      <c r="G38" s="292"/>
    </row>
    <row r="39" spans="1:7" s="6" customFormat="1" ht="10.5" customHeight="1" x14ac:dyDescent="0.25">
      <c r="A39" s="290"/>
      <c r="B39" s="291"/>
      <c r="C39" s="248"/>
      <c r="D39" s="248"/>
      <c r="E39" s="248"/>
      <c r="F39" s="248"/>
      <c r="G39" s="292"/>
    </row>
    <row r="40" spans="1:7" s="6" customFormat="1" ht="15.6" customHeight="1" x14ac:dyDescent="0.25">
      <c r="A40" s="290"/>
      <c r="B40" s="291"/>
      <c r="C40" s="696" t="s">
        <v>420</v>
      </c>
      <c r="D40" s="696"/>
      <c r="E40" s="696"/>
      <c r="F40" s="696"/>
      <c r="G40" s="292"/>
    </row>
    <row r="41" spans="1:7" s="6" customFormat="1" ht="29.45" customHeight="1" x14ac:dyDescent="0.25">
      <c r="A41" s="290"/>
      <c r="B41" s="291"/>
      <c r="C41" s="699" t="s">
        <v>417</v>
      </c>
      <c r="D41" s="699"/>
      <c r="E41" s="699"/>
      <c r="F41" s="699"/>
      <c r="G41" s="292"/>
    </row>
    <row r="42" spans="1:7" s="6" customFormat="1" ht="15.6" customHeight="1" x14ac:dyDescent="0.25">
      <c r="A42" s="290"/>
      <c r="B42" s="291"/>
      <c r="C42" s="696" t="s">
        <v>418</v>
      </c>
      <c r="D42" s="696"/>
      <c r="E42" s="696"/>
      <c r="F42" s="696"/>
      <c r="G42" s="292"/>
    </row>
    <row r="43" spans="1:7" s="6" customFormat="1" ht="59.45" customHeight="1" x14ac:dyDescent="0.25">
      <c r="A43" s="290"/>
      <c r="B43" s="291"/>
      <c r="C43" s="701" t="s">
        <v>419</v>
      </c>
      <c r="D43" s="701"/>
      <c r="E43" s="701"/>
      <c r="F43" s="701"/>
      <c r="G43" s="292"/>
    </row>
    <row r="44" spans="1:7" s="6" customFormat="1" ht="5.25" customHeight="1" x14ac:dyDescent="0.25">
      <c r="A44" s="290"/>
      <c r="B44" s="291"/>
      <c r="C44" s="248"/>
      <c r="D44" s="248"/>
      <c r="E44" s="248"/>
      <c r="F44" s="248"/>
      <c r="G44" s="292"/>
    </row>
    <row r="45" spans="1:7" s="6" customFormat="1" ht="17.25" customHeight="1" x14ac:dyDescent="0.25">
      <c r="A45" s="290"/>
      <c r="B45" s="291"/>
      <c r="C45" s="697" t="s">
        <v>300</v>
      </c>
      <c r="D45" s="697"/>
      <c r="E45" s="697"/>
      <c r="F45" s="697"/>
      <c r="G45" s="292"/>
    </row>
    <row r="46" spans="1:7" s="6" customFormat="1" ht="4.5" customHeight="1" x14ac:dyDescent="0.25">
      <c r="A46" s="290"/>
      <c r="B46" s="291"/>
      <c r="C46" s="248"/>
      <c r="D46" s="248"/>
      <c r="E46" s="248"/>
      <c r="F46" s="248"/>
      <c r="G46" s="292"/>
    </row>
    <row r="47" spans="1:7" s="303" customFormat="1" ht="36.75" customHeight="1" x14ac:dyDescent="0.25">
      <c r="A47" s="300"/>
      <c r="B47" s="301"/>
      <c r="C47" s="699" t="s">
        <v>746</v>
      </c>
      <c r="D47" s="699"/>
      <c r="E47" s="699"/>
      <c r="F47" s="699"/>
      <c r="G47" s="302"/>
    </row>
    <row r="48" spans="1:7" s="303" customFormat="1" ht="7.5" customHeight="1" x14ac:dyDescent="0.25">
      <c r="A48" s="300"/>
      <c r="B48" s="301"/>
      <c r="C48" s="235"/>
      <c r="D48" s="235"/>
      <c r="E48" s="235"/>
      <c r="F48" s="235"/>
      <c r="G48" s="302"/>
    </row>
    <row r="49" spans="1:7" s="303" customFormat="1" ht="14.25" x14ac:dyDescent="0.25">
      <c r="A49" s="300"/>
      <c r="B49" s="301"/>
      <c r="C49" s="699" t="s">
        <v>619</v>
      </c>
      <c r="D49" s="699"/>
      <c r="E49" s="699"/>
      <c r="F49" s="699"/>
      <c r="G49" s="302"/>
    </row>
    <row r="50" spans="1:7" s="303" customFormat="1" ht="17.25" customHeight="1" x14ac:dyDescent="0.25">
      <c r="A50" s="300"/>
      <c r="B50" s="301"/>
      <c r="C50" s="700" t="s">
        <v>294</v>
      </c>
      <c r="D50" s="700"/>
      <c r="E50" s="700"/>
      <c r="F50" s="700"/>
      <c r="G50" s="302"/>
    </row>
    <row r="51" spans="1:7" s="303" customFormat="1" ht="14.25" x14ac:dyDescent="0.25">
      <c r="A51" s="300"/>
      <c r="B51" s="301"/>
      <c r="C51" s="700" t="s">
        <v>412</v>
      </c>
      <c r="D51" s="700"/>
      <c r="E51" s="700"/>
      <c r="F51" s="700"/>
      <c r="G51" s="302"/>
    </row>
    <row r="52" spans="1:7" s="303" customFormat="1" ht="11.25" customHeight="1" x14ac:dyDescent="0.25">
      <c r="A52" s="300"/>
      <c r="B52" s="301"/>
      <c r="C52" s="235"/>
      <c r="D52" s="235"/>
      <c r="E52" s="235"/>
      <c r="F52" s="235"/>
      <c r="G52" s="302"/>
    </row>
    <row r="53" spans="1:7" s="303" customFormat="1" ht="15" x14ac:dyDescent="0.25">
      <c r="A53" s="300"/>
      <c r="B53" s="301"/>
      <c r="C53" s="304" t="s">
        <v>301</v>
      </c>
      <c r="D53" s="305"/>
      <c r="E53" s="305"/>
      <c r="F53" s="235"/>
      <c r="G53" s="302"/>
    </row>
    <row r="54" spans="1:7" s="6" customFormat="1" ht="27" customHeight="1" x14ac:dyDescent="0.25">
      <c r="A54" s="290"/>
      <c r="B54" s="291"/>
      <c r="C54" s="696" t="s">
        <v>100</v>
      </c>
      <c r="D54" s="696"/>
      <c r="E54" s="696"/>
      <c r="F54" s="696"/>
      <c r="G54" s="292"/>
    </row>
    <row r="55" spans="1:7" s="6" customFormat="1" ht="17.25" customHeight="1" x14ac:dyDescent="0.25">
      <c r="A55" s="290"/>
      <c r="B55" s="291"/>
      <c r="C55" s="237" t="s">
        <v>298</v>
      </c>
      <c r="D55" s="237"/>
      <c r="E55" s="237"/>
      <c r="F55" s="237"/>
      <c r="G55" s="292"/>
    </row>
    <row r="56" spans="1:7" s="6" customFormat="1" ht="17.25" customHeight="1" x14ac:dyDescent="0.25">
      <c r="A56" s="290"/>
      <c r="B56" s="291"/>
      <c r="C56" s="237" t="s">
        <v>297</v>
      </c>
      <c r="D56" s="237"/>
      <c r="E56" s="237"/>
      <c r="F56" s="237"/>
      <c r="G56" s="292"/>
    </row>
    <row r="57" spans="1:7" s="6" customFormat="1" ht="17.25" customHeight="1" x14ac:dyDescent="0.25">
      <c r="A57" s="290"/>
      <c r="B57" s="291"/>
      <c r="C57" s="237" t="s">
        <v>101</v>
      </c>
      <c r="D57" s="237"/>
      <c r="E57" s="237"/>
      <c r="F57" s="237"/>
      <c r="G57" s="292"/>
    </row>
    <row r="58" spans="1:7" s="6" customFormat="1" ht="17.25" customHeight="1" x14ac:dyDescent="0.25">
      <c r="A58" s="290"/>
      <c r="B58" s="291"/>
      <c r="C58" s="515"/>
      <c r="D58" s="515"/>
      <c r="E58" s="515"/>
      <c r="F58" s="515"/>
      <c r="G58" s="292"/>
    </row>
    <row r="59" spans="1:7" s="303" customFormat="1" ht="15" x14ac:dyDescent="0.25">
      <c r="A59" s="300"/>
      <c r="B59" s="301"/>
      <c r="C59" s="304" t="s">
        <v>611</v>
      </c>
      <c r="D59" s="305"/>
      <c r="E59" s="305"/>
      <c r="F59" s="514"/>
      <c r="G59" s="302"/>
    </row>
    <row r="60" spans="1:7" s="6" customFormat="1" ht="27" customHeight="1" x14ac:dyDescent="0.25">
      <c r="A60" s="290"/>
      <c r="B60" s="291"/>
      <c r="C60" s="696" t="s">
        <v>612</v>
      </c>
      <c r="D60" s="696"/>
      <c r="E60" s="696"/>
      <c r="F60" s="696"/>
      <c r="G60" s="292"/>
    </row>
    <row r="61" spans="1:7" s="6" customFormat="1" ht="17.25" customHeight="1" x14ac:dyDescent="0.25">
      <c r="A61" s="290"/>
      <c r="B61" s="291"/>
      <c r="C61" s="515" t="s">
        <v>615</v>
      </c>
      <c r="D61" s="515"/>
      <c r="E61" s="515"/>
      <c r="F61" s="515"/>
      <c r="G61" s="292"/>
    </row>
    <row r="62" spans="1:7" s="6" customFormat="1" ht="17.25" customHeight="1" x14ac:dyDescent="0.25">
      <c r="A62" s="290"/>
      <c r="B62" s="291"/>
      <c r="C62" s="515" t="s">
        <v>616</v>
      </c>
      <c r="D62" s="515"/>
      <c r="E62" s="515"/>
      <c r="F62" s="515"/>
      <c r="G62" s="292"/>
    </row>
    <row r="63" spans="1:7" s="6" customFormat="1" ht="25.5" customHeight="1" x14ac:dyDescent="0.25">
      <c r="A63" s="290"/>
      <c r="B63" s="291"/>
      <c r="C63" s="699" t="s">
        <v>613</v>
      </c>
      <c r="D63" s="699"/>
      <c r="E63" s="699"/>
      <c r="F63" s="699"/>
      <c r="G63" s="292"/>
    </row>
    <row r="64" spans="1:7" s="6" customFormat="1" ht="24.6" customHeight="1" x14ac:dyDescent="0.25">
      <c r="A64" s="290"/>
      <c r="B64" s="291"/>
      <c r="C64" s="706" t="s">
        <v>614</v>
      </c>
      <c r="D64" s="706"/>
      <c r="E64" s="706"/>
      <c r="F64" s="706"/>
      <c r="G64" s="292"/>
    </row>
    <row r="65" spans="1:7" s="6" customFormat="1" ht="12.75" customHeight="1" x14ac:dyDescent="0.25">
      <c r="A65" s="290"/>
      <c r="B65" s="291"/>
      <c r="C65" s="237"/>
      <c r="D65" s="237"/>
      <c r="E65" s="237"/>
      <c r="F65" s="237"/>
      <c r="G65" s="292"/>
    </row>
    <row r="66" spans="1:7" s="6" customFormat="1" ht="17.25" customHeight="1" x14ac:dyDescent="0.25">
      <c r="A66" s="290"/>
      <c r="B66" s="291"/>
      <c r="C66" s="304" t="s">
        <v>610</v>
      </c>
      <c r="D66" s="306"/>
      <c r="E66" s="306"/>
      <c r="F66" s="237"/>
      <c r="G66" s="292"/>
    </row>
    <row r="67" spans="1:7" s="6" customFormat="1" ht="26.25" customHeight="1" x14ac:dyDescent="0.25">
      <c r="A67" s="290"/>
      <c r="B67" s="291"/>
      <c r="C67" s="699" t="s">
        <v>355</v>
      </c>
      <c r="D67" s="696"/>
      <c r="E67" s="696"/>
      <c r="F67" s="696"/>
      <c r="G67" s="292"/>
    </row>
    <row r="68" spans="1:7" s="6" customFormat="1" ht="76.5" customHeight="1" x14ac:dyDescent="0.25">
      <c r="A68" s="290"/>
      <c r="B68" s="291"/>
      <c r="C68" s="699" t="s">
        <v>356</v>
      </c>
      <c r="D68" s="699"/>
      <c r="E68" s="699"/>
      <c r="F68" s="699"/>
      <c r="G68" s="292"/>
    </row>
    <row r="69" spans="1:7" s="6" customFormat="1" ht="18.95" customHeight="1" x14ac:dyDescent="0.25">
      <c r="A69" s="290"/>
      <c r="B69" s="291"/>
      <c r="C69" s="699" t="s">
        <v>299</v>
      </c>
      <c r="D69" s="699"/>
      <c r="E69" s="699"/>
      <c r="F69" s="699"/>
      <c r="G69" s="292"/>
    </row>
    <row r="70" spans="1:7" s="6" customFormat="1" ht="5.25" customHeight="1" x14ac:dyDescent="0.25">
      <c r="A70" s="290"/>
      <c r="B70" s="291"/>
      <c r="C70" s="248"/>
      <c r="D70" s="248"/>
      <c r="E70" s="248"/>
      <c r="F70" s="248"/>
      <c r="G70" s="292"/>
    </row>
    <row r="71" spans="1:7" s="6" customFormat="1" ht="17.25" customHeight="1" x14ac:dyDescent="0.25">
      <c r="A71" s="290"/>
      <c r="B71" s="291"/>
      <c r="C71" s="697" t="s">
        <v>302</v>
      </c>
      <c r="D71" s="697"/>
      <c r="E71" s="697"/>
      <c r="F71" s="697"/>
      <c r="G71" s="292"/>
    </row>
    <row r="72" spans="1:7" s="6" customFormat="1" ht="4.5" customHeight="1" x14ac:dyDescent="0.25">
      <c r="A72" s="290"/>
      <c r="B72" s="291"/>
      <c r="C72" s="248"/>
      <c r="D72" s="248"/>
      <c r="E72" s="248"/>
      <c r="F72" s="248"/>
      <c r="G72" s="292"/>
    </row>
    <row r="73" spans="1:7" s="6" customFormat="1" ht="17.25" customHeight="1" x14ac:dyDescent="0.25">
      <c r="A73" s="290"/>
      <c r="B73" s="291"/>
      <c r="C73" s="696" t="s">
        <v>747</v>
      </c>
      <c r="D73" s="696"/>
      <c r="E73" s="696"/>
      <c r="F73" s="696"/>
      <c r="G73" s="292"/>
    </row>
    <row r="74" spans="1:7" s="6" customFormat="1" ht="17.25" customHeight="1" x14ac:dyDescent="0.25">
      <c r="A74" s="290"/>
      <c r="B74" s="291"/>
      <c r="C74" s="710" t="str">
        <f>Lists!K19</f>
        <v>https://ec.europa.eu/eurostat/web/waste/methodology</v>
      </c>
      <c r="D74" s="710"/>
      <c r="E74" s="710"/>
      <c r="F74" s="710"/>
      <c r="G74" s="292"/>
    </row>
    <row r="75" spans="1:7" s="6" customFormat="1" ht="5.25" customHeight="1" x14ac:dyDescent="0.25">
      <c r="A75" s="290"/>
      <c r="B75" s="291"/>
      <c r="C75" s="248"/>
      <c r="D75" s="243"/>
      <c r="E75" s="248"/>
      <c r="F75" s="248"/>
      <c r="G75" s="292"/>
    </row>
    <row r="76" spans="1:7" s="6" customFormat="1" ht="75" customHeight="1" x14ac:dyDescent="0.25">
      <c r="A76" s="290"/>
      <c r="B76" s="291"/>
      <c r="C76" s="699" t="s">
        <v>295</v>
      </c>
      <c r="D76" s="699"/>
      <c r="E76" s="699"/>
      <c r="F76" s="699"/>
      <c r="G76" s="292"/>
    </row>
    <row r="77" spans="1:7" s="6" customFormat="1" ht="52.5" customHeight="1" x14ac:dyDescent="0.25">
      <c r="A77" s="290"/>
      <c r="B77" s="291"/>
      <c r="C77" s="699" t="s">
        <v>296</v>
      </c>
      <c r="D77" s="699"/>
      <c r="E77" s="699"/>
      <c r="F77" s="699"/>
      <c r="G77" s="292"/>
    </row>
    <row r="78" spans="1:7" s="6" customFormat="1" ht="37.5" customHeight="1" x14ac:dyDescent="0.25">
      <c r="A78" s="290"/>
      <c r="B78" s="291"/>
      <c r="C78" s="699" t="s">
        <v>748</v>
      </c>
      <c r="D78" s="699"/>
      <c r="E78" s="699"/>
      <c r="F78" s="699"/>
      <c r="G78" s="292"/>
    </row>
    <row r="79" spans="1:7" s="6" customFormat="1" ht="22.5" customHeight="1" x14ac:dyDescent="0.25">
      <c r="A79" s="290"/>
      <c r="B79" s="291"/>
      <c r="C79" s="699" t="s">
        <v>103</v>
      </c>
      <c r="D79" s="699"/>
      <c r="E79" s="699"/>
      <c r="F79" s="699"/>
      <c r="G79" s="292"/>
    </row>
    <row r="80" spans="1:7" s="6" customFormat="1" ht="20.25" customHeight="1" x14ac:dyDescent="0.25">
      <c r="A80" s="290"/>
      <c r="B80" s="291"/>
      <c r="C80" s="709" t="str">
        <f>Lists!K18</f>
        <v>ESTAT-WASTE-STATISTICS@EC.EUROPA.EU</v>
      </c>
      <c r="D80" s="709"/>
      <c r="E80" s="709"/>
      <c r="F80" s="709"/>
      <c r="G80" s="292"/>
    </row>
    <row r="81" spans="1:7" s="6" customFormat="1" ht="5.25" customHeight="1" x14ac:dyDescent="0.25">
      <c r="A81" s="290"/>
      <c r="B81" s="291"/>
      <c r="C81" s="248"/>
      <c r="D81" s="248"/>
      <c r="E81" s="248"/>
      <c r="F81" s="248"/>
      <c r="G81" s="292"/>
    </row>
    <row r="82" spans="1:7" s="6" customFormat="1" ht="17.25" customHeight="1" x14ac:dyDescent="0.25">
      <c r="A82" s="290"/>
      <c r="B82" s="291"/>
      <c r="C82" s="697" t="s">
        <v>280</v>
      </c>
      <c r="D82" s="697"/>
      <c r="E82" s="697"/>
      <c r="F82" s="697"/>
      <c r="G82" s="292"/>
    </row>
    <row r="83" spans="1:7" s="6" customFormat="1" ht="4.5" customHeight="1" x14ac:dyDescent="0.25">
      <c r="A83" s="290"/>
      <c r="B83" s="291"/>
      <c r="C83" s="248"/>
      <c r="D83" s="248"/>
      <c r="E83" s="248"/>
      <c r="F83" s="248"/>
      <c r="G83" s="292"/>
    </row>
    <row r="84" spans="1:7" s="6" customFormat="1" ht="20.25" customHeight="1" x14ac:dyDescent="0.25">
      <c r="A84" s="290"/>
      <c r="B84" s="291"/>
      <c r="C84" s="696" t="s">
        <v>137</v>
      </c>
      <c r="D84" s="696"/>
      <c r="E84" s="696"/>
      <c r="F84" s="696"/>
      <c r="G84" s="292"/>
    </row>
    <row r="85" spans="1:7" s="6" customFormat="1" ht="20.25" customHeight="1" x14ac:dyDescent="0.25">
      <c r="A85" s="290"/>
      <c r="B85" s="291"/>
      <c r="C85" s="698" t="s">
        <v>216</v>
      </c>
      <c r="D85" s="698"/>
      <c r="E85" s="698"/>
      <c r="F85" s="698"/>
      <c r="G85" s="292"/>
    </row>
    <row r="86" spans="1:7" s="6" customFormat="1" ht="20.25" customHeight="1" x14ac:dyDescent="0.25">
      <c r="A86" s="290"/>
      <c r="B86" s="291"/>
      <c r="C86" s="696" t="s">
        <v>215</v>
      </c>
      <c r="D86" s="696"/>
      <c r="E86" s="696"/>
      <c r="F86" s="696"/>
      <c r="G86" s="292"/>
    </row>
    <row r="87" spans="1:7" s="6" customFormat="1" ht="53.1" customHeight="1" x14ac:dyDescent="0.25">
      <c r="A87" s="290"/>
      <c r="B87" s="291"/>
      <c r="C87" s="699" t="s">
        <v>335</v>
      </c>
      <c r="D87" s="699"/>
      <c r="E87" s="699"/>
      <c r="F87" s="699"/>
      <c r="G87" s="292"/>
    </row>
    <row r="88" spans="1:7" s="6" customFormat="1" ht="33.6" customHeight="1" x14ac:dyDescent="0.25">
      <c r="A88" s="290"/>
      <c r="B88" s="291"/>
      <c r="C88" s="699" t="s">
        <v>413</v>
      </c>
      <c r="D88" s="699"/>
      <c r="E88" s="699"/>
      <c r="F88" s="699"/>
      <c r="G88" s="292"/>
    </row>
    <row r="89" spans="1:7" s="6" customFormat="1" ht="24.95" customHeight="1" x14ac:dyDescent="0.25">
      <c r="A89" s="290"/>
      <c r="B89" s="291"/>
      <c r="C89" s="699" t="s">
        <v>414</v>
      </c>
      <c r="D89" s="699"/>
      <c r="E89" s="699"/>
      <c r="F89" s="699"/>
      <c r="G89" s="292"/>
    </row>
    <row r="90" spans="1:7" s="6" customFormat="1" ht="20.25" customHeight="1" x14ac:dyDescent="0.25">
      <c r="A90" s="290"/>
      <c r="B90" s="291"/>
      <c r="C90" s="696" t="s">
        <v>415</v>
      </c>
      <c r="D90" s="696"/>
      <c r="E90" s="696"/>
      <c r="F90" s="696"/>
      <c r="G90" s="292"/>
    </row>
    <row r="91" spans="1:7" s="6" customFormat="1" ht="20.25" customHeight="1" x14ac:dyDescent="0.25">
      <c r="A91" s="290"/>
      <c r="B91" s="291"/>
      <c r="C91" s="696" t="s">
        <v>416</v>
      </c>
      <c r="D91" s="696"/>
      <c r="E91" s="696"/>
      <c r="F91" s="696"/>
      <c r="G91" s="292"/>
    </row>
    <row r="92" spans="1:7" s="6" customFormat="1" ht="32.1" customHeight="1" x14ac:dyDescent="0.25">
      <c r="A92" s="290"/>
      <c r="B92" s="291"/>
      <c r="C92" s="699" t="s">
        <v>745</v>
      </c>
      <c r="D92" s="699"/>
      <c r="E92" s="699"/>
      <c r="F92" s="699"/>
      <c r="G92" s="292"/>
    </row>
    <row r="93" spans="1:7" s="6" customFormat="1" ht="21" customHeight="1" x14ac:dyDescent="0.25">
      <c r="A93" s="290"/>
      <c r="B93" s="291"/>
      <c r="C93" s="708" t="s">
        <v>744</v>
      </c>
      <c r="D93" s="708"/>
      <c r="E93" s="708"/>
      <c r="F93" s="708"/>
      <c r="G93" s="292"/>
    </row>
    <row r="94" spans="1:7" s="6" customFormat="1" ht="2.1" customHeight="1" x14ac:dyDescent="0.25">
      <c r="A94" s="290"/>
      <c r="B94" s="291"/>
      <c r="C94" s="707"/>
      <c r="D94" s="707"/>
      <c r="E94" s="707"/>
      <c r="F94" s="707"/>
      <c r="G94" s="292"/>
    </row>
    <row r="95" spans="1:7" s="311" customFormat="1" ht="4.5" customHeight="1" thickBot="1" x14ac:dyDescent="0.3">
      <c r="B95" s="307"/>
      <c r="C95" s="308"/>
      <c r="D95" s="308"/>
      <c r="E95" s="308"/>
      <c r="F95" s="309"/>
      <c r="G95" s="310"/>
    </row>
    <row r="98" ht="12" customHeight="1" x14ac:dyDescent="0.2"/>
  </sheetData>
  <sheetProtection algorithmName="SHA-512" hashValue="0AsUQo6Coi2wH50mf/viBE/SlKDi8ggFHc2VaDYfd+HkUs/KidHG7x14T7vebLCIY11pZybxYeCLW78rm0R9/A==" saltValue="WR4X+26qKtivxCeQyzgMQA==" spinCount="100000" sheet="1" objects="1" scenarios="1"/>
  <mergeCells count="54">
    <mergeCell ref="C64:F64"/>
    <mergeCell ref="C78:F78"/>
    <mergeCell ref="C79:F79"/>
    <mergeCell ref="C94:F94"/>
    <mergeCell ref="C93:F93"/>
    <mergeCell ref="C87:F87"/>
    <mergeCell ref="C88:F88"/>
    <mergeCell ref="C92:F92"/>
    <mergeCell ref="C91:F91"/>
    <mergeCell ref="C80:F80"/>
    <mergeCell ref="C71:F71"/>
    <mergeCell ref="C73:F73"/>
    <mergeCell ref="C74:F74"/>
    <mergeCell ref="C76:F76"/>
    <mergeCell ref="C77:F77"/>
    <mergeCell ref="C89:F89"/>
    <mergeCell ref="C15:F15"/>
    <mergeCell ref="C4:F4"/>
    <mergeCell ref="C5:F5"/>
    <mergeCell ref="C7:F7"/>
    <mergeCell ref="C8:F8"/>
    <mergeCell ref="C9:F9"/>
    <mergeCell ref="C10:F10"/>
    <mergeCell ref="C11:F11"/>
    <mergeCell ref="C12:F12"/>
    <mergeCell ref="C13:F13"/>
    <mergeCell ref="C14:F14"/>
    <mergeCell ref="C17:F17"/>
    <mergeCell ref="C20:F20"/>
    <mergeCell ref="C22:F22"/>
    <mergeCell ref="C26:F26"/>
    <mergeCell ref="C33:F33"/>
    <mergeCell ref="C19:F19"/>
    <mergeCell ref="C35:F35"/>
    <mergeCell ref="C40:F40"/>
    <mergeCell ref="C41:F41"/>
    <mergeCell ref="C69:F69"/>
    <mergeCell ref="C45:F45"/>
    <mergeCell ref="C47:F47"/>
    <mergeCell ref="C49:F49"/>
    <mergeCell ref="C50:F50"/>
    <mergeCell ref="C51:F51"/>
    <mergeCell ref="C54:F54"/>
    <mergeCell ref="C67:F67"/>
    <mergeCell ref="C68:F68"/>
    <mergeCell ref="C42:F42"/>
    <mergeCell ref="C43:F43"/>
    <mergeCell ref="C60:F60"/>
    <mergeCell ref="C63:F63"/>
    <mergeCell ref="C90:F90"/>
    <mergeCell ref="C84:F84"/>
    <mergeCell ref="C86:F86"/>
    <mergeCell ref="C82:F82"/>
    <mergeCell ref="C85:F85"/>
  </mergeCells>
  <hyperlinks>
    <hyperlink ref="D27" r:id="rId1" display="https://webgate.ec.europa.eu/edamis/helpcenter/website/index.htm"/>
    <hyperlink ref="C74:F74" r:id="rId2" display="https://ec.europa.eu/eurostat/web/waste/methodology"/>
    <hyperlink ref="C64:F64" r:id="rId3" display="SDMX Statistical Guidelines - Code list for Confidentiality Status - Version 1.3"/>
  </hyperlinks>
  <pageMargins left="0.23622047244094491" right="0.23622047244094491" top="0.74803149606299213" bottom="0.74803149606299213" header="0.31496062992125984" footer="0.31496062992125984"/>
  <pageSetup paperSize="9" scale="72" fitToHeight="0" orientation="portrait" r:id="rId4"/>
  <headerFooter>
    <oddFooter>&amp;L&amp;F&amp;CPage &amp;P of &amp;N&amp;R&amp;A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40"/>
  <sheetViews>
    <sheetView workbookViewId="0"/>
  </sheetViews>
  <sheetFormatPr defaultColWidth="8.7109375" defaultRowHeight="12.75" x14ac:dyDescent="0.2"/>
  <cols>
    <col min="1" max="2" width="1.42578125" style="229" customWidth="1"/>
    <col min="3" max="3" width="17.140625" style="229" customWidth="1"/>
    <col min="4" max="4" width="20" style="229" customWidth="1"/>
    <col min="5" max="5" width="66.7109375" style="229" customWidth="1"/>
    <col min="6" max="6" width="28.85546875" style="229" customWidth="1"/>
    <col min="7" max="7" width="1.28515625" style="229" customWidth="1"/>
    <col min="8" max="16384" width="8.7109375" style="229"/>
  </cols>
  <sheetData>
    <row r="1" spans="1:61" s="250" customFormat="1" thickBot="1" x14ac:dyDescent="0.3">
      <c r="E1" s="251"/>
      <c r="F1" s="251"/>
      <c r="G1" s="251"/>
      <c r="H1" s="251"/>
      <c r="I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row>
    <row r="2" spans="1:61" s="260" customFormat="1" ht="42" customHeight="1" x14ac:dyDescent="0.2">
      <c r="B2" s="265"/>
      <c r="C2" s="264"/>
      <c r="D2" s="263"/>
      <c r="E2" s="263"/>
      <c r="F2" s="263"/>
      <c r="G2" s="262"/>
      <c r="H2" s="261"/>
      <c r="I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row>
    <row r="3" spans="1:61" s="250" customFormat="1" ht="17.25" customHeight="1" x14ac:dyDescent="0.25">
      <c r="B3" s="257"/>
      <c r="C3" s="259"/>
      <c r="D3" s="258"/>
      <c r="E3" s="258"/>
      <c r="F3" s="220" t="str">
        <f>UPPER(Lists!K3)</f>
        <v>STATISTICAL OFFICE OF THE EUROPEAN UNION</v>
      </c>
      <c r="G3" s="252"/>
      <c r="H3" s="251"/>
      <c r="I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row>
    <row r="4" spans="1:61" s="250" customFormat="1" ht="22.5" customHeight="1" x14ac:dyDescent="0.25">
      <c r="B4" s="257"/>
      <c r="C4" s="703" t="str">
        <f>UPPER(Lists!K7)</f>
        <v>ANNUAL REPORTING ON FOOD WASTE AND FOOD WASTE PREVENTION</v>
      </c>
      <c r="D4" s="703"/>
      <c r="E4" s="703"/>
      <c r="F4" s="703"/>
      <c r="G4" s="252"/>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row>
    <row r="5" spans="1:61" s="250" customFormat="1" ht="21.75" customHeight="1" x14ac:dyDescent="0.25">
      <c r="B5" s="256"/>
      <c r="C5" s="694" t="str">
        <f>CONCATENATE(Lists!K8," DATA COLLECTION")</f>
        <v>2023 DATA COLLECTION</v>
      </c>
      <c r="D5" s="694"/>
      <c r="E5" s="694"/>
      <c r="F5" s="694"/>
      <c r="G5" s="252"/>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row>
    <row r="6" spans="1:61" s="250" customFormat="1" ht="15" customHeight="1" thickBot="1" x14ac:dyDescent="0.3">
      <c r="B6" s="256"/>
      <c r="C6" s="255"/>
      <c r="D6" s="255"/>
      <c r="E6" s="255"/>
      <c r="F6" s="255"/>
      <c r="G6" s="252"/>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row>
    <row r="7" spans="1:61" s="287" customFormat="1" ht="39" customHeight="1" thickBot="1" x14ac:dyDescent="0.3">
      <c r="B7" s="254"/>
      <c r="C7" s="704" t="s">
        <v>305</v>
      </c>
      <c r="D7" s="704"/>
      <c r="E7" s="704"/>
      <c r="F7" s="704"/>
      <c r="G7" s="288"/>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row>
    <row r="8" spans="1:61" s="6" customFormat="1" ht="24" customHeight="1" x14ac:dyDescent="0.25">
      <c r="A8" s="290"/>
      <c r="B8" s="291"/>
      <c r="C8" s="705" t="s">
        <v>158</v>
      </c>
      <c r="D8" s="705"/>
      <c r="E8" s="705"/>
      <c r="F8" s="705"/>
      <c r="G8" s="292"/>
    </row>
    <row r="9" spans="1:61" s="267" customFormat="1" ht="18" customHeight="1" x14ac:dyDescent="0.25">
      <c r="A9" s="312"/>
      <c r="B9" s="291"/>
      <c r="C9" s="700" t="s">
        <v>157</v>
      </c>
      <c r="D9" s="700"/>
      <c r="E9" s="700"/>
      <c r="F9" s="700"/>
      <c r="G9" s="292"/>
    </row>
    <row r="10" spans="1:61" s="267" customFormat="1" ht="18" customHeight="1" x14ac:dyDescent="0.25">
      <c r="A10" s="312"/>
      <c r="B10" s="291"/>
      <c r="C10" s="711" t="s">
        <v>156</v>
      </c>
      <c r="D10" s="712"/>
      <c r="E10" s="712"/>
      <c r="F10" s="712"/>
      <c r="G10" s="292"/>
    </row>
    <row r="11" spans="1:61" s="267" customFormat="1" ht="18" customHeight="1" x14ac:dyDescent="0.25">
      <c r="A11" s="312"/>
      <c r="B11" s="291"/>
      <c r="C11" s="711" t="s">
        <v>154</v>
      </c>
      <c r="D11" s="712"/>
      <c r="E11" s="712"/>
      <c r="F11" s="712"/>
      <c r="G11" s="292"/>
    </row>
    <row r="12" spans="1:61" s="6" customFormat="1" ht="9.75" customHeight="1" x14ac:dyDescent="0.25">
      <c r="A12" s="290"/>
      <c r="B12" s="291"/>
      <c r="C12" s="248"/>
      <c r="D12" s="248"/>
      <c r="E12" s="248"/>
      <c r="F12" s="248"/>
      <c r="G12" s="292"/>
    </row>
    <row r="13" spans="1:61" s="6" customFormat="1" ht="17.25" customHeight="1" x14ac:dyDescent="0.25">
      <c r="A13" s="290"/>
      <c r="B13" s="291"/>
      <c r="C13" s="713" t="s">
        <v>157</v>
      </c>
      <c r="D13" s="713"/>
      <c r="E13" s="713"/>
      <c r="F13" s="713"/>
      <c r="G13" s="292"/>
    </row>
    <row r="14" spans="1:61" s="6" customFormat="1" ht="4.5" customHeight="1" x14ac:dyDescent="0.25">
      <c r="A14" s="290"/>
      <c r="B14" s="291"/>
      <c r="C14" s="248"/>
      <c r="D14" s="248"/>
      <c r="E14" s="248"/>
      <c r="F14" s="248"/>
      <c r="G14" s="292"/>
    </row>
    <row r="15" spans="1:61" s="6" customFormat="1" ht="51.95" customHeight="1" x14ac:dyDescent="0.25">
      <c r="A15" s="290"/>
      <c r="B15" s="291"/>
      <c r="C15" s="699" t="s">
        <v>718</v>
      </c>
      <c r="D15" s="699"/>
      <c r="E15" s="699"/>
      <c r="F15" s="699"/>
      <c r="G15" s="292"/>
    </row>
    <row r="16" spans="1:61" s="6" customFormat="1" ht="3.6" customHeight="1" x14ac:dyDescent="0.25">
      <c r="A16" s="290"/>
      <c r="B16" s="291"/>
      <c r="C16" s="590"/>
      <c r="D16" s="590"/>
      <c r="E16" s="590"/>
      <c r="F16" s="590"/>
      <c r="G16" s="292"/>
    </row>
    <row r="17" spans="1:7" s="6" customFormat="1" ht="51.95" customHeight="1" x14ac:dyDescent="0.25">
      <c r="A17" s="290"/>
      <c r="B17" s="291"/>
      <c r="C17" s="701" t="s">
        <v>719</v>
      </c>
      <c r="D17" s="701"/>
      <c r="E17" s="701"/>
      <c r="F17" s="701"/>
      <c r="G17" s="292"/>
    </row>
    <row r="18" spans="1:7" s="6" customFormat="1" ht="3.6" customHeight="1" x14ac:dyDescent="0.25">
      <c r="A18" s="290"/>
      <c r="B18" s="291"/>
      <c r="C18" s="591"/>
      <c r="D18" s="591"/>
      <c r="E18" s="591"/>
      <c r="F18" s="591"/>
      <c r="G18" s="292"/>
    </row>
    <row r="19" spans="1:7" s="6" customFormat="1" ht="49.5" customHeight="1" x14ac:dyDescent="0.25">
      <c r="A19" s="290"/>
      <c r="B19" s="291"/>
      <c r="C19" s="699" t="s">
        <v>720</v>
      </c>
      <c r="D19" s="696"/>
      <c r="E19" s="696"/>
      <c r="F19" s="696"/>
      <c r="G19" s="292"/>
    </row>
    <row r="20" spans="1:7" s="6" customFormat="1" ht="3.75" customHeight="1" x14ac:dyDescent="0.25">
      <c r="A20" s="290"/>
      <c r="B20" s="291"/>
      <c r="C20" s="248"/>
      <c r="D20" s="248"/>
      <c r="E20" s="248"/>
      <c r="F20" s="248"/>
      <c r="G20" s="292"/>
    </row>
    <row r="21" spans="1:7" s="6" customFormat="1" ht="17.25" customHeight="1" x14ac:dyDescent="0.25">
      <c r="A21" s="290"/>
      <c r="B21" s="291"/>
      <c r="C21" s="712" t="s">
        <v>306</v>
      </c>
      <c r="D21" s="712"/>
      <c r="E21" s="712"/>
      <c r="F21" s="712"/>
      <c r="G21" s="292"/>
    </row>
    <row r="22" spans="1:7" s="6" customFormat="1" ht="18.75" customHeight="1" x14ac:dyDescent="0.25">
      <c r="A22" s="290"/>
      <c r="B22" s="291"/>
      <c r="C22" s="714" t="str">
        <f>Lists!K19</f>
        <v>https://ec.europa.eu/eurostat/web/waste/methodology</v>
      </c>
      <c r="D22" s="714"/>
      <c r="E22" s="714"/>
      <c r="F22" s="714"/>
      <c r="G22" s="292"/>
    </row>
    <row r="23" spans="1:7" s="6" customFormat="1" ht="5.25" customHeight="1" x14ac:dyDescent="0.25">
      <c r="A23" s="290"/>
      <c r="B23" s="291"/>
      <c r="C23" s="248"/>
      <c r="D23" s="248"/>
      <c r="E23" s="248"/>
      <c r="F23" s="248"/>
      <c r="G23" s="292"/>
    </row>
    <row r="24" spans="1:7" s="6" customFormat="1" ht="17.25" customHeight="1" x14ac:dyDescent="0.25">
      <c r="A24" s="290"/>
      <c r="B24" s="291"/>
      <c r="C24" s="713" t="s">
        <v>307</v>
      </c>
      <c r="D24" s="713"/>
      <c r="E24" s="713"/>
      <c r="F24" s="713"/>
      <c r="G24" s="292"/>
    </row>
    <row r="25" spans="1:7" s="6" customFormat="1" ht="6" customHeight="1" x14ac:dyDescent="0.25">
      <c r="A25" s="290"/>
      <c r="B25" s="291"/>
      <c r="C25" s="248"/>
      <c r="D25" s="248"/>
      <c r="E25" s="248"/>
      <c r="F25" s="248"/>
      <c r="G25" s="292"/>
    </row>
    <row r="26" spans="1:7" s="6" customFormat="1" ht="39" customHeight="1" x14ac:dyDescent="0.25">
      <c r="A26" s="290"/>
      <c r="B26" s="291"/>
      <c r="C26" s="699" t="s">
        <v>722</v>
      </c>
      <c r="D26" s="699"/>
      <c r="E26" s="699"/>
      <c r="F26" s="699"/>
      <c r="G26" s="292"/>
    </row>
    <row r="27" spans="1:7" s="6" customFormat="1" ht="42" customHeight="1" x14ac:dyDescent="0.25">
      <c r="A27" s="290"/>
      <c r="B27" s="291"/>
      <c r="C27" s="699" t="s">
        <v>723</v>
      </c>
      <c r="D27" s="699"/>
      <c r="E27" s="699"/>
      <c r="F27" s="699"/>
      <c r="G27" s="292"/>
    </row>
    <row r="28" spans="1:7" s="6" customFormat="1" ht="25.5" customHeight="1" x14ac:dyDescent="0.25">
      <c r="A28" s="290"/>
      <c r="B28" s="291"/>
      <c r="C28" s="699" t="s">
        <v>308</v>
      </c>
      <c r="D28" s="696"/>
      <c r="E28" s="696"/>
      <c r="F28" s="696"/>
      <c r="G28" s="292"/>
    </row>
    <row r="29" spans="1:7" s="6" customFormat="1" ht="17.25" customHeight="1" x14ac:dyDescent="0.25">
      <c r="A29" s="290"/>
      <c r="B29" s="291"/>
      <c r="C29" s="710" t="str">
        <f>Lists!K20</f>
        <v>https://ec.europa.eu/eurostat/web/waste/legislation</v>
      </c>
      <c r="D29" s="710"/>
      <c r="E29" s="710"/>
      <c r="F29" s="710"/>
      <c r="G29" s="292"/>
    </row>
    <row r="30" spans="1:7" s="6" customFormat="1" ht="5.25" customHeight="1" x14ac:dyDescent="0.25">
      <c r="A30" s="290"/>
      <c r="B30" s="291"/>
      <c r="C30" s="248"/>
      <c r="D30" s="248"/>
      <c r="E30" s="248"/>
      <c r="F30" s="248"/>
      <c r="G30" s="292"/>
    </row>
    <row r="31" spans="1:7" s="6" customFormat="1" ht="17.25" customHeight="1" x14ac:dyDescent="0.25">
      <c r="A31" s="290"/>
      <c r="B31" s="291"/>
      <c r="C31" s="713" t="s">
        <v>154</v>
      </c>
      <c r="D31" s="713"/>
      <c r="E31" s="713"/>
      <c r="F31" s="713"/>
      <c r="G31" s="292"/>
    </row>
    <row r="32" spans="1:7" s="6" customFormat="1" ht="7.5" customHeight="1" x14ac:dyDescent="0.25">
      <c r="A32" s="290"/>
      <c r="B32" s="291"/>
      <c r="C32" s="248"/>
      <c r="D32" s="248"/>
      <c r="E32" s="248"/>
      <c r="F32" s="248"/>
      <c r="G32" s="292"/>
    </row>
    <row r="33" spans="1:7" s="6" customFormat="1" ht="42.95" customHeight="1" x14ac:dyDescent="0.25">
      <c r="A33" s="290"/>
      <c r="B33" s="291"/>
      <c r="C33" s="699" t="s">
        <v>724</v>
      </c>
      <c r="D33" s="699"/>
      <c r="E33" s="699"/>
      <c r="F33" s="699"/>
      <c r="G33" s="292"/>
    </row>
    <row r="34" spans="1:7" s="6" customFormat="1" ht="29.1" customHeight="1" x14ac:dyDescent="0.25">
      <c r="A34" s="290"/>
      <c r="B34" s="291"/>
      <c r="C34" s="696" t="s">
        <v>309</v>
      </c>
      <c r="D34" s="696"/>
      <c r="E34" s="696"/>
      <c r="F34" s="696"/>
      <c r="G34" s="292"/>
    </row>
    <row r="35" spans="1:7" s="6" customFormat="1" ht="33.950000000000003" customHeight="1" x14ac:dyDescent="0.25">
      <c r="A35" s="290"/>
      <c r="B35" s="291"/>
      <c r="C35" s="699" t="s">
        <v>310</v>
      </c>
      <c r="D35" s="699"/>
      <c r="E35" s="699"/>
      <c r="F35" s="699"/>
      <c r="G35" s="292"/>
    </row>
    <row r="36" spans="1:7" s="6" customFormat="1" ht="37.5" customHeight="1" x14ac:dyDescent="0.25">
      <c r="A36" s="290"/>
      <c r="B36" s="291"/>
      <c r="C36" s="699" t="s">
        <v>721</v>
      </c>
      <c r="D36" s="699"/>
      <c r="E36" s="699"/>
      <c r="F36" s="699"/>
      <c r="G36" s="292"/>
    </row>
    <row r="37" spans="1:7" s="311" customFormat="1" ht="7.5" customHeight="1" thickBot="1" x14ac:dyDescent="0.3">
      <c r="B37" s="307"/>
      <c r="C37" s="308"/>
      <c r="D37" s="308"/>
      <c r="E37" s="308"/>
      <c r="F37" s="309"/>
      <c r="G37" s="310"/>
    </row>
    <row r="40" spans="1:7" ht="12" customHeight="1" x14ac:dyDescent="0.2"/>
  </sheetData>
  <sheetProtection algorithmName="SHA-512" hashValue="gQ3UOdi/t+f1MpFOoiY/VVEa5VVB4OaJEZR0E23tNtXYsPnZlbLkAoFCdM/9tA02O2AXge/i5B2xiO+riEhhIA==" saltValue="J9Iy6PFS9jTD7vRXPfMr7w==" spinCount="100000" sheet="1" objects="1" scenarios="1"/>
  <mergeCells count="23">
    <mergeCell ref="C31:F31"/>
    <mergeCell ref="C33:F33"/>
    <mergeCell ref="C34:F34"/>
    <mergeCell ref="C35:F35"/>
    <mergeCell ref="C36:F36"/>
    <mergeCell ref="C26:F26"/>
    <mergeCell ref="C27:F27"/>
    <mergeCell ref="C28:F28"/>
    <mergeCell ref="C29:F29"/>
    <mergeCell ref="C11:F11"/>
    <mergeCell ref="C13:F13"/>
    <mergeCell ref="C15:F15"/>
    <mergeCell ref="C19:F19"/>
    <mergeCell ref="C22:F22"/>
    <mergeCell ref="C24:F24"/>
    <mergeCell ref="C21:F21"/>
    <mergeCell ref="C17:F17"/>
    <mergeCell ref="C10:F10"/>
    <mergeCell ref="C4:F4"/>
    <mergeCell ref="C5:F5"/>
    <mergeCell ref="C7:F7"/>
    <mergeCell ref="C8:F8"/>
    <mergeCell ref="C9:F9"/>
  </mergeCells>
  <hyperlinks>
    <hyperlink ref="C22:F22" r:id="rId1" display="https://ec.europa.eu/eurostat/web/waste/methodology"/>
    <hyperlink ref="C29:F29" r:id="rId2" display="https://ec.europa.eu/eurostat/web/waste/legislation"/>
  </hyperlinks>
  <pageMargins left="0.23622047244094491" right="0.23622047244094491" top="0.74803149606299213" bottom="0.74803149606299213" header="0.31496062992125984" footer="0.31496062992125984"/>
  <pageSetup paperSize="9" scale="72" fitToHeight="0" orientation="portrait"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AG47"/>
  <sheetViews>
    <sheetView zoomScaleNormal="100" workbookViewId="0"/>
  </sheetViews>
  <sheetFormatPr defaultColWidth="8.7109375" defaultRowHeight="12.75" x14ac:dyDescent="0.2"/>
  <cols>
    <col min="1" max="2" width="1.42578125" style="339" customWidth="1"/>
    <col min="3" max="3" width="4.42578125" style="339" customWidth="1"/>
    <col min="4" max="4" width="20" style="339" customWidth="1"/>
    <col min="5" max="5" width="66.7109375" style="339" customWidth="1"/>
    <col min="6" max="6" width="35.85546875" style="339" customWidth="1"/>
    <col min="7" max="7" width="1.28515625" style="339" customWidth="1"/>
    <col min="8" max="16384" width="8.7109375" style="339"/>
  </cols>
  <sheetData>
    <row r="1" spans="1:33" s="5" customFormat="1" thickBot="1" x14ac:dyDescent="0.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row>
    <row r="2" spans="1:33" s="314" customFormat="1" ht="42" customHeight="1" x14ac:dyDescent="0.2">
      <c r="B2" s="315"/>
      <c r="C2" s="316"/>
      <c r="D2" s="317"/>
      <c r="E2" s="317"/>
      <c r="F2" s="317"/>
      <c r="G2" s="318"/>
      <c r="H2" s="319"/>
      <c r="I2" s="319"/>
      <c r="J2" s="319"/>
      <c r="K2" s="319"/>
      <c r="L2" s="319"/>
      <c r="M2" s="319"/>
      <c r="N2" s="319"/>
      <c r="O2" s="319"/>
      <c r="P2" s="319"/>
      <c r="Q2" s="319"/>
      <c r="R2" s="319"/>
      <c r="S2" s="319"/>
      <c r="T2" s="319"/>
      <c r="U2" s="319"/>
      <c r="V2" s="319"/>
      <c r="W2" s="319"/>
      <c r="X2" s="319"/>
      <c r="Y2" s="319"/>
      <c r="Z2" s="319"/>
      <c r="AA2" s="319"/>
      <c r="AB2" s="319"/>
      <c r="AC2" s="319"/>
      <c r="AD2" s="319"/>
    </row>
    <row r="3" spans="1:33" s="5" customFormat="1" ht="17.25" customHeight="1" x14ac:dyDescent="0.25">
      <c r="B3" s="320"/>
      <c r="C3" s="321"/>
      <c r="D3" s="322"/>
      <c r="E3" s="322"/>
      <c r="F3" s="323" t="str">
        <f>UPPER(Lists!K3)</f>
        <v>STATISTICAL OFFICE OF THE EUROPEAN UNION</v>
      </c>
      <c r="G3" s="324"/>
      <c r="H3" s="313"/>
      <c r="I3" s="313"/>
      <c r="J3" s="313"/>
      <c r="K3" s="313"/>
      <c r="L3" s="313"/>
      <c r="M3" s="313"/>
      <c r="N3" s="313"/>
      <c r="O3" s="313"/>
      <c r="P3" s="313"/>
      <c r="Q3" s="313"/>
      <c r="R3" s="313"/>
      <c r="S3" s="313"/>
      <c r="T3" s="313"/>
      <c r="U3" s="313"/>
      <c r="V3" s="313"/>
      <c r="W3" s="313"/>
      <c r="X3" s="313"/>
      <c r="Y3" s="313"/>
      <c r="Z3" s="313"/>
      <c r="AA3" s="313"/>
      <c r="AB3" s="313"/>
      <c r="AC3" s="313"/>
      <c r="AD3" s="313"/>
    </row>
    <row r="4" spans="1:33" s="5" customFormat="1" ht="22.5" customHeight="1" x14ac:dyDescent="0.25">
      <c r="B4" s="320"/>
      <c r="C4" s="715" t="str">
        <f>UPPER(Lists!K7)</f>
        <v>ANNUAL REPORTING ON FOOD WASTE AND FOOD WASTE PREVENTION</v>
      </c>
      <c r="D4" s="715"/>
      <c r="E4" s="715"/>
      <c r="F4" s="715"/>
      <c r="G4" s="324"/>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row>
    <row r="5" spans="1:33" s="5" customFormat="1" ht="21.75" customHeight="1" x14ac:dyDescent="0.25">
      <c r="B5" s="325"/>
      <c r="C5" s="716" t="str">
        <f>CONCATENATE(Lists!K8," DATA COLLECTION")</f>
        <v>2023 DATA COLLECTION</v>
      </c>
      <c r="D5" s="716"/>
      <c r="E5" s="716"/>
      <c r="F5" s="716"/>
      <c r="G5" s="324"/>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row>
    <row r="6" spans="1:33" s="5" customFormat="1" ht="15" customHeight="1" thickBot="1" x14ac:dyDescent="0.3">
      <c r="B6" s="325"/>
      <c r="C6" s="326"/>
      <c r="D6" s="326"/>
      <c r="E6" s="326"/>
      <c r="F6" s="326"/>
      <c r="G6" s="324"/>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s="6" customFormat="1" ht="39" customHeight="1" thickBot="1" x14ac:dyDescent="0.3">
      <c r="B7" s="327"/>
      <c r="C7" s="717" t="s">
        <v>311</v>
      </c>
      <c r="D7" s="717"/>
      <c r="E7" s="717"/>
      <c r="F7" s="717"/>
      <c r="G7" s="328"/>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row>
    <row r="8" spans="1:33" s="6" customFormat="1" ht="6" customHeight="1" x14ac:dyDescent="0.25">
      <c r="A8" s="290"/>
      <c r="B8" s="291"/>
      <c r="C8" s="248"/>
      <c r="D8" s="248"/>
      <c r="E8" s="248"/>
      <c r="F8" s="248"/>
      <c r="G8" s="292"/>
    </row>
    <row r="9" spans="1:33" s="6" customFormat="1" ht="27.6" customHeight="1" x14ac:dyDescent="0.25">
      <c r="A9" s="290"/>
      <c r="B9" s="291"/>
      <c r="C9" s="699" t="s">
        <v>312</v>
      </c>
      <c r="D9" s="699"/>
      <c r="E9" s="699"/>
      <c r="F9" s="699"/>
      <c r="G9" s="292"/>
    </row>
    <row r="10" spans="1:33" s="6" customFormat="1" ht="39.950000000000003" customHeight="1" x14ac:dyDescent="0.25">
      <c r="A10" s="290"/>
      <c r="B10" s="291"/>
      <c r="C10" s="708" t="s">
        <v>313</v>
      </c>
      <c r="D10" s="708"/>
      <c r="E10" s="708"/>
      <c r="F10" s="708"/>
      <c r="G10" s="292"/>
    </row>
    <row r="11" spans="1:33" s="6" customFormat="1" ht="31.5" customHeight="1" x14ac:dyDescent="0.25">
      <c r="A11" s="290"/>
      <c r="B11" s="291"/>
      <c r="C11" s="708" t="s">
        <v>314</v>
      </c>
      <c r="D11" s="708"/>
      <c r="E11" s="708"/>
      <c r="F11" s="708"/>
      <c r="G11" s="292"/>
    </row>
    <row r="12" spans="1:33" s="6" customFormat="1" ht="36.950000000000003" customHeight="1" x14ac:dyDescent="0.25">
      <c r="A12" s="290"/>
      <c r="B12" s="291"/>
      <c r="C12" s="330"/>
      <c r="D12" s="708" t="s">
        <v>315</v>
      </c>
      <c r="E12" s="708"/>
      <c r="F12" s="708"/>
      <c r="G12" s="292"/>
    </row>
    <row r="13" spans="1:33" s="6" customFormat="1" ht="32.1" customHeight="1" x14ac:dyDescent="0.25">
      <c r="A13" s="290"/>
      <c r="B13" s="291"/>
      <c r="C13" s="330"/>
      <c r="D13" s="708" t="s">
        <v>316</v>
      </c>
      <c r="E13" s="708"/>
      <c r="F13" s="708"/>
      <c r="G13" s="292"/>
    </row>
    <row r="14" spans="1:33" s="6" customFormat="1" ht="36.950000000000003" customHeight="1" x14ac:dyDescent="0.25">
      <c r="A14" s="290"/>
      <c r="B14" s="291"/>
      <c r="C14" s="708" t="s">
        <v>317</v>
      </c>
      <c r="D14" s="708"/>
      <c r="E14" s="708"/>
      <c r="F14" s="708"/>
      <c r="G14" s="292"/>
    </row>
    <row r="15" spans="1:33" s="6" customFormat="1" ht="20.45" customHeight="1" x14ac:dyDescent="0.25">
      <c r="A15" s="290"/>
      <c r="B15" s="291"/>
      <c r="C15" s="705" t="s">
        <v>318</v>
      </c>
      <c r="D15" s="705"/>
      <c r="E15" s="705"/>
      <c r="F15" s="705"/>
      <c r="G15" s="292"/>
    </row>
    <row r="16" spans="1:33" s="6" customFormat="1" ht="21.6" customHeight="1" x14ac:dyDescent="0.25">
      <c r="A16" s="290"/>
      <c r="B16" s="291"/>
      <c r="C16" s="330"/>
      <c r="D16" s="699" t="s">
        <v>319</v>
      </c>
      <c r="E16" s="699"/>
      <c r="F16" s="699"/>
      <c r="G16" s="292"/>
    </row>
    <row r="17" spans="1:7" s="6" customFormat="1" ht="44.45" customHeight="1" x14ac:dyDescent="0.25">
      <c r="A17" s="290"/>
      <c r="B17" s="291"/>
      <c r="C17" s="330"/>
      <c r="D17" s="699" t="s">
        <v>423</v>
      </c>
      <c r="E17" s="699"/>
      <c r="F17" s="699"/>
      <c r="G17" s="292"/>
    </row>
    <row r="18" spans="1:7" s="6" customFormat="1" ht="21.6" customHeight="1" x14ac:dyDescent="0.25">
      <c r="A18" s="290"/>
      <c r="B18" s="291"/>
      <c r="C18" s="699" t="s">
        <v>320</v>
      </c>
      <c r="D18" s="699"/>
      <c r="E18" s="699"/>
      <c r="F18" s="699"/>
      <c r="G18" s="292"/>
    </row>
    <row r="19" spans="1:7" s="6" customFormat="1" ht="24" customHeight="1" x14ac:dyDescent="0.25">
      <c r="A19" s="290"/>
      <c r="B19" s="291"/>
      <c r="C19" s="705" t="s">
        <v>158</v>
      </c>
      <c r="D19" s="705"/>
      <c r="E19" s="705"/>
      <c r="F19" s="705"/>
      <c r="G19" s="292"/>
    </row>
    <row r="20" spans="1:7" s="267" customFormat="1" ht="18" customHeight="1" x14ac:dyDescent="0.25">
      <c r="A20" s="312"/>
      <c r="B20" s="291"/>
      <c r="C20" s="699" t="s">
        <v>321</v>
      </c>
      <c r="D20" s="699"/>
      <c r="E20" s="699"/>
      <c r="F20" s="699"/>
      <c r="G20" s="292"/>
    </row>
    <row r="21" spans="1:7" s="267" customFormat="1" ht="18" customHeight="1" x14ac:dyDescent="0.25">
      <c r="A21" s="312"/>
      <c r="B21" s="291"/>
      <c r="C21" s="699" t="s">
        <v>322</v>
      </c>
      <c r="D21" s="699"/>
      <c r="E21" s="699"/>
      <c r="F21" s="699"/>
      <c r="G21" s="292"/>
    </row>
    <row r="22" spans="1:7" s="6" customFormat="1" ht="9.75" customHeight="1" x14ac:dyDescent="0.25">
      <c r="A22" s="290"/>
      <c r="B22" s="291"/>
      <c r="C22" s="248"/>
      <c r="D22" s="248"/>
      <c r="E22" s="248"/>
      <c r="F22" s="248"/>
      <c r="G22" s="292"/>
    </row>
    <row r="23" spans="1:7" s="6" customFormat="1" ht="5.25" customHeight="1" x14ac:dyDescent="0.25">
      <c r="A23" s="290"/>
      <c r="B23" s="291"/>
      <c r="C23" s="248"/>
      <c r="D23" s="248"/>
      <c r="E23" s="248"/>
      <c r="F23" s="248"/>
      <c r="G23" s="292"/>
    </row>
    <row r="24" spans="1:7" s="6" customFormat="1" ht="17.25" customHeight="1" x14ac:dyDescent="0.25">
      <c r="A24" s="290"/>
      <c r="B24" s="291"/>
      <c r="C24" s="697" t="s">
        <v>323</v>
      </c>
      <c r="D24" s="697"/>
      <c r="E24" s="697"/>
      <c r="F24" s="697"/>
      <c r="G24" s="292"/>
    </row>
    <row r="25" spans="1:7" s="6" customFormat="1" ht="6" customHeight="1" x14ac:dyDescent="0.25">
      <c r="A25" s="290"/>
      <c r="B25" s="291"/>
      <c r="C25" s="248"/>
      <c r="D25" s="248"/>
      <c r="E25" s="248"/>
      <c r="F25" s="248"/>
      <c r="G25" s="292"/>
    </row>
    <row r="26" spans="1:7" s="6" customFormat="1" ht="21.6" customHeight="1" x14ac:dyDescent="0.25">
      <c r="A26" s="290"/>
      <c r="B26" s="291"/>
      <c r="C26" s="699" t="s">
        <v>324</v>
      </c>
      <c r="D26" s="699"/>
      <c r="E26" s="699"/>
      <c r="F26" s="699"/>
      <c r="G26" s="292"/>
    </row>
    <row r="27" spans="1:7" s="6" customFormat="1" ht="33.950000000000003" customHeight="1" x14ac:dyDescent="0.25">
      <c r="A27" s="290"/>
      <c r="B27" s="291"/>
      <c r="C27" s="699" t="s">
        <v>701</v>
      </c>
      <c r="D27" s="699"/>
      <c r="E27" s="699"/>
      <c r="F27" s="699"/>
      <c r="G27" s="292"/>
    </row>
    <row r="28" spans="1:7" s="6" customFormat="1" ht="51" customHeight="1" x14ac:dyDescent="0.25">
      <c r="A28" s="290"/>
      <c r="B28" s="291"/>
      <c r="C28" s="699" t="s">
        <v>325</v>
      </c>
      <c r="D28" s="699"/>
      <c r="E28" s="699"/>
      <c r="F28" s="699"/>
      <c r="G28" s="292"/>
    </row>
    <row r="29" spans="1:7" s="6" customFormat="1" ht="5.25" customHeight="1" x14ac:dyDescent="0.25">
      <c r="A29" s="290"/>
      <c r="B29" s="291"/>
      <c r="C29" s="248"/>
      <c r="D29" s="248"/>
      <c r="E29" s="248"/>
      <c r="F29" s="248"/>
      <c r="G29" s="292"/>
    </row>
    <row r="30" spans="1:7" s="6" customFormat="1" ht="17.25" customHeight="1" x14ac:dyDescent="0.25">
      <c r="A30" s="290"/>
      <c r="B30" s="291"/>
      <c r="C30" s="697" t="s">
        <v>322</v>
      </c>
      <c r="D30" s="697"/>
      <c r="E30" s="697"/>
      <c r="F30" s="697"/>
      <c r="G30" s="292"/>
    </row>
    <row r="31" spans="1:7" s="6" customFormat="1" ht="7.5" customHeight="1" x14ac:dyDescent="0.25">
      <c r="A31" s="290"/>
      <c r="B31" s="291"/>
      <c r="C31" s="248"/>
      <c r="D31" s="248"/>
      <c r="E31" s="248"/>
      <c r="F31" s="248"/>
      <c r="G31" s="292"/>
    </row>
    <row r="32" spans="1:7" s="6" customFormat="1" ht="16.5" customHeight="1" x14ac:dyDescent="0.25">
      <c r="A32" s="290"/>
      <c r="B32" s="291"/>
      <c r="C32" s="699" t="s">
        <v>336</v>
      </c>
      <c r="D32" s="699"/>
      <c r="E32" s="699"/>
      <c r="F32" s="699"/>
      <c r="G32" s="292"/>
    </row>
    <row r="33" spans="1:7" s="6" customFormat="1" ht="16.5" customHeight="1" x14ac:dyDescent="0.25">
      <c r="A33" s="290"/>
      <c r="B33" s="291"/>
      <c r="C33" s="699" t="s">
        <v>337</v>
      </c>
      <c r="D33" s="699"/>
      <c r="E33" s="699"/>
      <c r="F33" s="699"/>
      <c r="G33" s="292"/>
    </row>
    <row r="34" spans="1:7" s="7" customFormat="1" ht="27.95" customHeight="1" x14ac:dyDescent="0.25">
      <c r="A34" s="331"/>
      <c r="B34" s="332"/>
      <c r="C34" s="698" t="s">
        <v>326</v>
      </c>
      <c r="D34" s="698"/>
      <c r="E34" s="698"/>
      <c r="F34" s="698"/>
      <c r="G34" s="333"/>
    </row>
    <row r="35" spans="1:7" s="7" customFormat="1" ht="45" customHeight="1" x14ac:dyDescent="0.25">
      <c r="A35" s="331"/>
      <c r="B35" s="332"/>
      <c r="C35" s="248"/>
      <c r="D35" s="699" t="s">
        <v>714</v>
      </c>
      <c r="E35" s="699"/>
      <c r="F35" s="699"/>
      <c r="G35" s="333"/>
    </row>
    <row r="36" spans="1:7" s="7" customFormat="1" ht="85.5" customHeight="1" x14ac:dyDescent="0.25">
      <c r="A36" s="331"/>
      <c r="B36" s="332"/>
      <c r="C36" s="330"/>
      <c r="D36" s="699" t="s">
        <v>715</v>
      </c>
      <c r="E36" s="699"/>
      <c r="F36" s="699"/>
      <c r="G36" s="333"/>
    </row>
    <row r="37" spans="1:7" s="7" customFormat="1" ht="77.45" customHeight="1" x14ac:dyDescent="0.25">
      <c r="A37" s="331"/>
      <c r="B37" s="332"/>
      <c r="C37" s="330"/>
      <c r="D37" s="699" t="s">
        <v>717</v>
      </c>
      <c r="E37" s="699"/>
      <c r="F37" s="699"/>
      <c r="G37" s="333"/>
    </row>
    <row r="38" spans="1:7" s="7" customFormat="1" ht="27.95" customHeight="1" x14ac:dyDescent="0.25">
      <c r="A38" s="331"/>
      <c r="B38" s="332"/>
      <c r="C38" s="698" t="s">
        <v>327</v>
      </c>
      <c r="D38" s="698"/>
      <c r="E38" s="698"/>
      <c r="F38" s="698"/>
      <c r="G38" s="333"/>
    </row>
    <row r="39" spans="1:7" s="7" customFormat="1" ht="55.5" customHeight="1" x14ac:dyDescent="0.25">
      <c r="A39" s="331"/>
      <c r="B39" s="332"/>
      <c r="C39" s="421"/>
      <c r="D39" s="699" t="s">
        <v>715</v>
      </c>
      <c r="E39" s="699"/>
      <c r="F39" s="699"/>
      <c r="G39" s="333"/>
    </row>
    <row r="40" spans="1:7" s="6" customFormat="1" ht="5.25" customHeight="1" x14ac:dyDescent="0.25">
      <c r="A40" s="290"/>
      <c r="B40" s="291"/>
      <c r="C40" s="248"/>
      <c r="D40" s="248"/>
      <c r="E40" s="248"/>
      <c r="F40" s="248"/>
      <c r="G40" s="292"/>
    </row>
    <row r="41" spans="1:7" s="6" customFormat="1" ht="17.25" customHeight="1" x14ac:dyDescent="0.25">
      <c r="A41" s="290"/>
      <c r="B41" s="291"/>
      <c r="C41" s="697" t="s">
        <v>338</v>
      </c>
      <c r="D41" s="697"/>
      <c r="E41" s="697"/>
      <c r="F41" s="697"/>
      <c r="G41" s="292"/>
    </row>
    <row r="42" spans="1:7" s="6" customFormat="1" ht="7.5" customHeight="1" x14ac:dyDescent="0.25">
      <c r="A42" s="290"/>
      <c r="B42" s="291"/>
      <c r="C42" s="248"/>
      <c r="D42" s="248"/>
      <c r="E42" s="248"/>
      <c r="F42" s="248"/>
      <c r="G42" s="292"/>
    </row>
    <row r="43" spans="1:7" s="7" customFormat="1" ht="20.45" customHeight="1" x14ac:dyDescent="0.25">
      <c r="A43" s="331"/>
      <c r="B43" s="332"/>
      <c r="C43" s="708" t="s">
        <v>217</v>
      </c>
      <c r="D43" s="708"/>
      <c r="E43" s="708"/>
      <c r="F43" s="708"/>
      <c r="G43" s="333"/>
    </row>
    <row r="44" spans="1:7" s="334" customFormat="1" ht="7.5" customHeight="1" thickBot="1" x14ac:dyDescent="0.3">
      <c r="B44" s="335"/>
      <c r="C44" s="336"/>
      <c r="D44" s="336"/>
      <c r="E44" s="336"/>
      <c r="F44" s="337"/>
      <c r="G44" s="338"/>
    </row>
    <row r="47" spans="1:7" ht="12" customHeight="1" x14ac:dyDescent="0.2"/>
  </sheetData>
  <sheetProtection algorithmName="SHA-512" hashValue="QgTxIXvhGGxyW3H4pb+sAf4x4J8WXjOhofjtVte95gUf4lpDoXBOkJBesshmv77wTkLAfIbLDR2N41U0w9wHqQ==" saltValue="JfoWWmwCk+L6QfK6zkcX8A==" spinCount="100000" sheet="1" objects="1" scenarios="1" selectLockedCells="1" selectUnlockedCells="1"/>
  <mergeCells count="31">
    <mergeCell ref="C41:F41"/>
    <mergeCell ref="C43:F43"/>
    <mergeCell ref="C38:F38"/>
    <mergeCell ref="D39:F39"/>
    <mergeCell ref="C33:F33"/>
    <mergeCell ref="D36:F36"/>
    <mergeCell ref="D37:F37"/>
    <mergeCell ref="D35:F35"/>
    <mergeCell ref="C27:F27"/>
    <mergeCell ref="C28:F28"/>
    <mergeCell ref="C30:F30"/>
    <mergeCell ref="C32:F32"/>
    <mergeCell ref="C34:F34"/>
    <mergeCell ref="C26:F26"/>
    <mergeCell ref="D12:F12"/>
    <mergeCell ref="D13:F13"/>
    <mergeCell ref="C14:F14"/>
    <mergeCell ref="C15:F15"/>
    <mergeCell ref="D16:F16"/>
    <mergeCell ref="D17:F17"/>
    <mergeCell ref="C18:F18"/>
    <mergeCell ref="C19:F19"/>
    <mergeCell ref="C20:F20"/>
    <mergeCell ref="C21:F21"/>
    <mergeCell ref="C24:F24"/>
    <mergeCell ref="C11:F11"/>
    <mergeCell ref="C4:F4"/>
    <mergeCell ref="C5:F5"/>
    <mergeCell ref="C7:F7"/>
    <mergeCell ref="C9:F9"/>
    <mergeCell ref="C10:F10"/>
  </mergeCells>
  <pageMargins left="0.23622047244094491" right="0.23622047244094491" top="0.74803149606299213" bottom="0.74803149606299213" header="0.31496062992125984" footer="0.31496062992125984"/>
  <pageSetup paperSize="9" scale="75" fitToHeight="0" orientation="portrait"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9CDC9"/>
    <pageSetUpPr fitToPage="1"/>
  </sheetPr>
  <dimension ref="A1:BO24"/>
  <sheetViews>
    <sheetView showGridLines="0" workbookViewId="0">
      <selection activeCell="D14" sqref="D14:G14"/>
    </sheetView>
  </sheetViews>
  <sheetFormatPr defaultColWidth="8.7109375" defaultRowHeight="12.75" x14ac:dyDescent="0.2"/>
  <cols>
    <col min="1" max="1" width="2.140625" style="229" customWidth="1"/>
    <col min="2" max="2" width="1.85546875" style="229" customWidth="1"/>
    <col min="3" max="3" width="15.7109375" style="229" customWidth="1"/>
    <col min="4" max="4" width="32.7109375" style="229" customWidth="1"/>
    <col min="5" max="5" width="25.42578125" style="229" customWidth="1"/>
    <col min="6" max="6" width="2.5703125" style="229" customWidth="1"/>
    <col min="7" max="7" width="66.140625" style="229" customWidth="1"/>
    <col min="8" max="8" width="1.28515625" style="229" customWidth="1"/>
    <col min="9" max="16384" width="8.7109375" style="229"/>
  </cols>
  <sheetData>
    <row r="1" spans="1:67" s="250" customFormat="1" thickBot="1" x14ac:dyDescent="0.3">
      <c r="E1" s="251"/>
      <c r="F1" s="251"/>
      <c r="G1" s="251"/>
      <c r="H1" s="251"/>
      <c r="I1" s="251"/>
      <c r="J1" s="251"/>
      <c r="K1" s="251"/>
      <c r="L1" s="251"/>
      <c r="M1" s="251"/>
      <c r="N1" s="251"/>
      <c r="O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row>
    <row r="2" spans="1:67" s="260" customFormat="1" ht="42" customHeight="1" x14ac:dyDescent="0.2">
      <c r="B2" s="265"/>
      <c r="C2" s="264"/>
      <c r="D2" s="263"/>
      <c r="E2" s="263"/>
      <c r="F2" s="263"/>
      <c r="G2" s="263"/>
      <c r="H2" s="262"/>
      <c r="I2" s="261"/>
      <c r="J2" s="261"/>
      <c r="K2" s="261"/>
      <c r="L2" s="261"/>
      <c r="M2" s="261"/>
      <c r="N2" s="261"/>
      <c r="O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row>
    <row r="3" spans="1:67" s="250" customFormat="1" ht="17.25" customHeight="1" x14ac:dyDescent="0.25">
      <c r="B3" s="257"/>
      <c r="C3" s="259"/>
      <c r="D3" s="258"/>
      <c r="E3" s="258"/>
      <c r="F3" s="258"/>
      <c r="G3" s="220" t="str">
        <f>UPPER(Lists!K3)</f>
        <v>STATISTICAL OFFICE OF THE EUROPEAN UNION</v>
      </c>
      <c r="H3" s="252"/>
      <c r="I3" s="251"/>
      <c r="J3" s="251"/>
      <c r="K3" s="251"/>
      <c r="L3" s="251"/>
      <c r="M3" s="251"/>
      <c r="N3" s="251"/>
      <c r="O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row>
    <row r="4" spans="1:67" s="250" customFormat="1" ht="21.95" customHeight="1" x14ac:dyDescent="0.25">
      <c r="B4" s="257"/>
      <c r="C4" s="719" t="str">
        <f>UPPER(Lists!K7)</f>
        <v>ANNUAL REPORTING ON FOOD WASTE AND FOOD WASTE PREVENTION</v>
      </c>
      <c r="D4" s="719"/>
      <c r="E4" s="719"/>
      <c r="F4" s="719"/>
      <c r="G4" s="719"/>
      <c r="H4" s="252"/>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row>
    <row r="5" spans="1:67" s="250" customFormat="1" ht="21.95" customHeight="1" x14ac:dyDescent="0.25">
      <c r="B5" s="256"/>
      <c r="C5" s="694" t="str">
        <f>CONCATENATE(Lists!K8," DATA COLLECTION")</f>
        <v>2023 DATA COLLECTION</v>
      </c>
      <c r="D5" s="694"/>
      <c r="E5" s="694"/>
      <c r="F5" s="694"/>
      <c r="G5" s="694"/>
      <c r="H5" s="252"/>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row>
    <row r="6" spans="1:67" s="250" customFormat="1" ht="24" customHeight="1" thickBot="1" x14ac:dyDescent="0.3">
      <c r="B6" s="256"/>
      <c r="C6" s="255"/>
      <c r="D6" s="255"/>
      <c r="E6" s="255"/>
      <c r="F6" s="255"/>
      <c r="G6" s="255"/>
      <c r="H6" s="252"/>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row>
    <row r="7" spans="1:67" s="250" customFormat="1" ht="39" customHeight="1" thickBot="1" x14ac:dyDescent="0.3">
      <c r="B7" s="254"/>
      <c r="C7" s="704" t="s">
        <v>276</v>
      </c>
      <c r="D7" s="704"/>
      <c r="E7" s="704"/>
      <c r="F7" s="704"/>
      <c r="G7" s="704"/>
      <c r="H7" s="252"/>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row>
    <row r="8" spans="1:67" s="250" customFormat="1" ht="14.25" customHeight="1" x14ac:dyDescent="0.25">
      <c r="B8" s="254"/>
      <c r="C8" s="253"/>
      <c r="D8" s="253"/>
      <c r="E8" s="253"/>
      <c r="F8" s="253"/>
      <c r="G8" s="253"/>
      <c r="H8" s="252"/>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row>
    <row r="9" spans="1:67" s="2" customFormat="1" ht="18" customHeight="1" x14ac:dyDescent="0.25">
      <c r="A9" s="1"/>
      <c r="B9" s="234"/>
      <c r="C9" s="248" t="s">
        <v>89</v>
      </c>
      <c r="D9" s="248"/>
      <c r="E9" s="540" t="s">
        <v>50</v>
      </c>
      <c r="F9" s="246"/>
      <c r="G9" s="249" t="str">
        <f>IF(E9="","",VLOOKUP(E9,Lists!A2:B40,2,FALSE))</f>
        <v>LU</v>
      </c>
      <c r="H9" s="233"/>
    </row>
    <row r="10" spans="1:67" s="2" customFormat="1" ht="17.25" customHeight="1" x14ac:dyDescent="0.2">
      <c r="A10" s="3"/>
      <c r="B10" s="238"/>
      <c r="C10" s="248" t="s">
        <v>90</v>
      </c>
      <c r="D10" s="245"/>
      <c r="E10" s="247">
        <v>2021</v>
      </c>
      <c r="F10" s="246"/>
      <c r="G10" s="245"/>
      <c r="H10" s="233"/>
    </row>
    <row r="11" spans="1:67" s="2" customFormat="1" ht="18" customHeight="1" x14ac:dyDescent="0.25">
      <c r="A11" s="1"/>
      <c r="B11" s="234"/>
      <c r="C11" s="243" t="str">
        <f>CONCATENATE("The due date for reporting is ",Lists!K10)</f>
        <v>The due date for reporting is 30 June 2023</v>
      </c>
      <c r="D11" s="243"/>
      <c r="E11" s="244"/>
      <c r="F11" s="243"/>
      <c r="G11" s="242"/>
      <c r="H11" s="233"/>
    </row>
    <row r="12" spans="1:67" s="5" customFormat="1" ht="17.25" customHeight="1" x14ac:dyDescent="0.25">
      <c r="A12" s="4"/>
      <c r="B12" s="241"/>
      <c r="C12" s="701" t="str">
        <f>"Who is the primary contact point for the data collection '" &amp;  Lists!K7&amp;"' in your country?"</f>
        <v>Who is the primary contact point for the data collection 'Annual reporting on food waste and food waste prevention' in your country?</v>
      </c>
      <c r="D12" s="701"/>
      <c r="E12" s="701"/>
      <c r="F12" s="701"/>
      <c r="G12" s="701"/>
      <c r="H12" s="240"/>
    </row>
    <row r="13" spans="1:67" s="2" customFormat="1" ht="5.25" customHeight="1" x14ac:dyDescent="0.2">
      <c r="A13" s="1"/>
      <c r="B13" s="234"/>
      <c r="C13" s="239"/>
      <c r="D13" s="239"/>
      <c r="E13" s="239"/>
      <c r="F13" s="239"/>
      <c r="G13" s="236"/>
      <c r="H13" s="233"/>
    </row>
    <row r="14" spans="1:67" s="2" customFormat="1" ht="17.25" customHeight="1" x14ac:dyDescent="0.2">
      <c r="A14" s="1"/>
      <c r="B14" s="234"/>
      <c r="C14" s="235" t="s">
        <v>91</v>
      </c>
      <c r="D14" s="720" t="s">
        <v>772</v>
      </c>
      <c r="E14" s="720"/>
      <c r="F14" s="720"/>
      <c r="G14" s="720"/>
      <c r="H14" s="233"/>
    </row>
    <row r="15" spans="1:67" s="2" customFormat="1" ht="4.5" customHeight="1" x14ac:dyDescent="0.2">
      <c r="A15" s="1"/>
      <c r="B15" s="234"/>
      <c r="C15" s="235"/>
      <c r="D15" s="237"/>
      <c r="E15" s="237"/>
      <c r="F15" s="237"/>
      <c r="G15" s="236"/>
      <c r="H15" s="233"/>
    </row>
    <row r="16" spans="1:67" s="2" customFormat="1" ht="17.25" customHeight="1" x14ac:dyDescent="0.2">
      <c r="A16" s="1"/>
      <c r="B16" s="234"/>
      <c r="C16" s="235" t="s">
        <v>92</v>
      </c>
      <c r="D16" s="720" t="s">
        <v>773</v>
      </c>
      <c r="E16" s="720"/>
      <c r="F16" s="720"/>
      <c r="G16" s="720"/>
      <c r="H16" s="233"/>
    </row>
    <row r="17" spans="1:8" s="2" customFormat="1" ht="5.25" customHeight="1" x14ac:dyDescent="0.2">
      <c r="A17" s="1"/>
      <c r="B17" s="234"/>
      <c r="C17" s="235"/>
      <c r="D17" s="237"/>
      <c r="E17" s="237"/>
      <c r="F17" s="237"/>
      <c r="G17" s="236"/>
      <c r="H17" s="233"/>
    </row>
    <row r="18" spans="1:8" s="2" customFormat="1" ht="17.25" customHeight="1" x14ac:dyDescent="0.2">
      <c r="A18" s="1"/>
      <c r="B18" s="234"/>
      <c r="C18" s="235" t="s">
        <v>93</v>
      </c>
      <c r="D18" s="720" t="s">
        <v>774</v>
      </c>
      <c r="E18" s="720"/>
      <c r="F18" s="720"/>
      <c r="G18" s="720"/>
      <c r="H18" s="233"/>
    </row>
    <row r="19" spans="1:8" s="2" customFormat="1" ht="3.75" customHeight="1" x14ac:dyDescent="0.2">
      <c r="A19" s="1"/>
      <c r="B19" s="234"/>
      <c r="C19" s="235"/>
      <c r="D19" s="237"/>
      <c r="E19" s="237"/>
      <c r="F19" s="237"/>
      <c r="G19" s="236"/>
      <c r="H19" s="233"/>
    </row>
    <row r="20" spans="1:8" s="2" customFormat="1" ht="17.25" customHeight="1" x14ac:dyDescent="0.2">
      <c r="A20" s="1"/>
      <c r="B20" s="234"/>
      <c r="C20" s="235" t="s">
        <v>94</v>
      </c>
      <c r="D20" s="721" t="s">
        <v>775</v>
      </c>
      <c r="E20" s="721"/>
      <c r="F20" s="721"/>
      <c r="G20" s="721"/>
      <c r="H20" s="233"/>
    </row>
    <row r="21" spans="1:8" s="2" customFormat="1" ht="5.25" customHeight="1" x14ac:dyDescent="0.2">
      <c r="A21" s="3"/>
      <c r="B21" s="238"/>
      <c r="C21" s="235"/>
      <c r="D21" s="237"/>
      <c r="E21" s="237"/>
      <c r="F21" s="237"/>
      <c r="G21" s="236"/>
      <c r="H21" s="233"/>
    </row>
    <row r="22" spans="1:8" s="2" customFormat="1" ht="17.25" customHeight="1" x14ac:dyDescent="0.2">
      <c r="A22" s="1"/>
      <c r="B22" s="234"/>
      <c r="C22" s="235" t="s">
        <v>275</v>
      </c>
      <c r="D22" s="720" t="s">
        <v>776</v>
      </c>
      <c r="E22" s="720"/>
      <c r="F22" s="720"/>
      <c r="G22" s="720"/>
      <c r="H22" s="233"/>
    </row>
    <row r="23" spans="1:8" s="2" customFormat="1" ht="30" customHeight="1" x14ac:dyDescent="0.25">
      <c r="A23" s="1"/>
      <c r="B23" s="234"/>
      <c r="C23" s="718" t="s">
        <v>95</v>
      </c>
      <c r="D23" s="718"/>
      <c r="E23" s="718"/>
      <c r="F23" s="718"/>
      <c r="G23" s="718"/>
      <c r="H23" s="233"/>
    </row>
    <row r="24" spans="1:8" ht="13.5" thickBot="1" x14ac:dyDescent="0.25">
      <c r="B24" s="232"/>
      <c r="C24" s="231"/>
      <c r="D24" s="231"/>
      <c r="E24" s="231"/>
      <c r="F24" s="231"/>
      <c r="G24" s="231"/>
      <c r="H24" s="230"/>
    </row>
  </sheetData>
  <sheetProtection algorithmName="SHA-512" hashValue="u3W95CNe3pS3z5R330Kv7/BsSJI0O6tSSTlZkcseye1kIwtWiyq7MDVSDgnUy0gcx6LHVJ6ek3cmyF3kOTfw0A==" saltValue="ENhnUusA85zGgu/f/n8rrQ==" spinCount="100000" sheet="1" objects="1" scenarios="1" selectLockedCells="1"/>
  <mergeCells count="10">
    <mergeCell ref="C23:G23"/>
    <mergeCell ref="C4:G4"/>
    <mergeCell ref="C5:G5"/>
    <mergeCell ref="D14:G14"/>
    <mergeCell ref="D16:G16"/>
    <mergeCell ref="D18:G18"/>
    <mergeCell ref="D20:G20"/>
    <mergeCell ref="D22:G22"/>
    <mergeCell ref="C12:G12"/>
    <mergeCell ref="C7:G7"/>
  </mergeCells>
  <pageMargins left="0.23622047244094491" right="0.23622047244094491" top="0.74803149606299213" bottom="0.74803149606299213" header="0.31496062992125984" footer="0.31496062992125984"/>
  <pageSetup paperSize="9" scale="96" orientation="landscape"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9CDC9"/>
    <pageSetUpPr fitToPage="1"/>
  </sheetPr>
  <dimension ref="B1:F59"/>
  <sheetViews>
    <sheetView showGridLines="0" workbookViewId="0">
      <selection activeCell="E9" sqref="E9"/>
    </sheetView>
  </sheetViews>
  <sheetFormatPr defaultColWidth="9.140625" defaultRowHeight="14.25" x14ac:dyDescent="0.2"/>
  <cols>
    <col min="1" max="1" width="1.28515625" style="266" customWidth="1"/>
    <col min="2" max="2" width="0.85546875" style="266" customWidth="1"/>
    <col min="3" max="3" width="2.28515625" style="266" customWidth="1"/>
    <col min="4" max="4" width="7.42578125" style="267" customWidth="1"/>
    <col min="5" max="5" width="130.85546875" style="266" customWidth="1"/>
    <col min="6" max="6" width="2.28515625" style="266" customWidth="1"/>
    <col min="7" max="16384" width="9.140625" style="266"/>
  </cols>
  <sheetData>
    <row r="1" spans="2:6" ht="9.75" customHeight="1" thickBot="1" x14ac:dyDescent="0.25"/>
    <row r="2" spans="2:6" ht="29.25" customHeight="1" x14ac:dyDescent="0.25">
      <c r="C2" s="268"/>
      <c r="D2" s="722"/>
      <c r="E2" s="722"/>
      <c r="F2" s="269"/>
    </row>
    <row r="3" spans="2:6" s="270" customFormat="1" ht="23.25" customHeight="1" x14ac:dyDescent="0.2">
      <c r="C3" s="271"/>
      <c r="D3" s="272"/>
      <c r="E3" s="381" t="str">
        <f>UPPER(Lists!K3)</f>
        <v>STATISTICAL OFFICE OF THE EUROPEAN UNION</v>
      </c>
      <c r="F3" s="273"/>
    </row>
    <row r="4" spans="2:6" ht="21.75" customHeight="1" x14ac:dyDescent="0.2">
      <c r="C4" s="234"/>
      <c r="D4" s="723" t="str">
        <f>UPPER(Lists!K7)</f>
        <v>ANNUAL REPORTING ON FOOD WASTE AND FOOD WASTE PREVENTION</v>
      </c>
      <c r="E4" s="723"/>
      <c r="F4" s="233"/>
    </row>
    <row r="5" spans="2:6" ht="18" customHeight="1" x14ac:dyDescent="0.2">
      <c r="C5" s="234"/>
      <c r="D5" s="724" t="str">
        <f>CONCATENATE(Lists!K8," DATA COLLECTION")</f>
        <v>2023 DATA COLLECTION</v>
      </c>
      <c r="E5" s="724"/>
      <c r="F5" s="233"/>
    </row>
    <row r="6" spans="2:6" ht="9" customHeight="1" x14ac:dyDescent="0.2">
      <c r="C6" s="234"/>
      <c r="D6" s="274"/>
      <c r="E6" s="274"/>
      <c r="F6" s="233"/>
    </row>
    <row r="7" spans="2:6" ht="35.25" customHeight="1" x14ac:dyDescent="0.2">
      <c r="C7" s="234"/>
      <c r="D7" s="725" t="s">
        <v>354</v>
      </c>
      <c r="E7" s="725"/>
      <c r="F7" s="233"/>
    </row>
    <row r="8" spans="2:6" ht="30.75" customHeight="1" x14ac:dyDescent="0.2">
      <c r="C8" s="234"/>
      <c r="D8" s="726" t="str">
        <f>IF('GETTING STARTED'!E9="","",'GETTING STARTED'!E9)</f>
        <v>Luxembourg</v>
      </c>
      <c r="E8" s="727"/>
      <c r="F8" s="233"/>
    </row>
    <row r="9" spans="2:6" ht="15" x14ac:dyDescent="0.2">
      <c r="B9" s="275"/>
      <c r="C9" s="276"/>
      <c r="D9" s="277">
        <v>1</v>
      </c>
      <c r="E9" s="278" t="s">
        <v>777</v>
      </c>
      <c r="F9" s="233"/>
    </row>
    <row r="10" spans="2:6" ht="15" x14ac:dyDescent="0.2">
      <c r="B10" s="275"/>
      <c r="C10" s="276"/>
      <c r="D10" s="277">
        <v>2</v>
      </c>
      <c r="E10" s="279"/>
      <c r="F10" s="233"/>
    </row>
    <row r="11" spans="2:6" ht="15" x14ac:dyDescent="0.2">
      <c r="B11" s="275"/>
      <c r="C11" s="276"/>
      <c r="D11" s="280">
        <v>3</v>
      </c>
      <c r="E11" s="279"/>
      <c r="F11" s="233"/>
    </row>
    <row r="12" spans="2:6" ht="15" x14ac:dyDescent="0.2">
      <c r="B12" s="275"/>
      <c r="C12" s="276"/>
      <c r="D12" s="280">
        <v>4</v>
      </c>
      <c r="E12" s="281"/>
      <c r="F12" s="233"/>
    </row>
    <row r="13" spans="2:6" ht="15" x14ac:dyDescent="0.2">
      <c r="B13" s="275"/>
      <c r="C13" s="276"/>
      <c r="D13" s="277">
        <v>5</v>
      </c>
      <c r="E13" s="281"/>
      <c r="F13" s="233"/>
    </row>
    <row r="14" spans="2:6" ht="15" x14ac:dyDescent="0.2">
      <c r="B14" s="275"/>
      <c r="C14" s="276"/>
      <c r="D14" s="277">
        <v>6</v>
      </c>
      <c r="E14" s="281"/>
      <c r="F14" s="233"/>
    </row>
    <row r="15" spans="2:6" ht="15" x14ac:dyDescent="0.2">
      <c r="B15" s="275"/>
      <c r="C15" s="276"/>
      <c r="D15" s="277">
        <v>7</v>
      </c>
      <c r="E15" s="281"/>
      <c r="F15" s="233"/>
    </row>
    <row r="16" spans="2:6" ht="15" x14ac:dyDescent="0.2">
      <c r="B16" s="275"/>
      <c r="C16" s="276"/>
      <c r="D16" s="277">
        <v>8</v>
      </c>
      <c r="E16" s="281"/>
      <c r="F16" s="233"/>
    </row>
    <row r="17" spans="2:6" ht="15" x14ac:dyDescent="0.2">
      <c r="B17" s="275"/>
      <c r="C17" s="276"/>
      <c r="D17" s="277">
        <v>9</v>
      </c>
      <c r="E17" s="281"/>
      <c r="F17" s="233"/>
    </row>
    <row r="18" spans="2:6" ht="15" x14ac:dyDescent="0.2">
      <c r="B18" s="275"/>
      <c r="C18" s="276"/>
      <c r="D18" s="277">
        <v>10</v>
      </c>
      <c r="E18" s="282"/>
      <c r="F18" s="233"/>
    </row>
    <row r="19" spans="2:6" ht="15" x14ac:dyDescent="0.2">
      <c r="B19" s="275"/>
      <c r="C19" s="276"/>
      <c r="D19" s="277">
        <v>11</v>
      </c>
      <c r="E19" s="282"/>
      <c r="F19" s="233"/>
    </row>
    <row r="20" spans="2:6" ht="15" x14ac:dyDescent="0.2">
      <c r="B20" s="275"/>
      <c r="C20" s="276"/>
      <c r="D20" s="277">
        <v>12</v>
      </c>
      <c r="E20" s="282"/>
      <c r="F20" s="233"/>
    </row>
    <row r="21" spans="2:6" ht="15" x14ac:dyDescent="0.2">
      <c r="B21" s="275"/>
      <c r="C21" s="276"/>
      <c r="D21" s="277">
        <v>13</v>
      </c>
      <c r="E21" s="282"/>
      <c r="F21" s="233"/>
    </row>
    <row r="22" spans="2:6" ht="15" x14ac:dyDescent="0.2">
      <c r="B22" s="275"/>
      <c r="C22" s="276"/>
      <c r="D22" s="277">
        <v>14</v>
      </c>
      <c r="E22" s="282"/>
      <c r="F22" s="233"/>
    </row>
    <row r="23" spans="2:6" ht="15" x14ac:dyDescent="0.2">
      <c r="B23" s="275"/>
      <c r="C23" s="276"/>
      <c r="D23" s="277">
        <v>15</v>
      </c>
      <c r="E23" s="282"/>
      <c r="F23" s="233"/>
    </row>
    <row r="24" spans="2:6" ht="15" x14ac:dyDescent="0.2">
      <c r="B24" s="275"/>
      <c r="C24" s="276"/>
      <c r="D24" s="277">
        <v>16</v>
      </c>
      <c r="E24" s="282"/>
      <c r="F24" s="233"/>
    </row>
    <row r="25" spans="2:6" ht="15" x14ac:dyDescent="0.2">
      <c r="B25" s="275"/>
      <c r="C25" s="276"/>
      <c r="D25" s="277">
        <v>17</v>
      </c>
      <c r="E25" s="282"/>
      <c r="F25" s="233"/>
    </row>
    <row r="26" spans="2:6" ht="15" x14ac:dyDescent="0.2">
      <c r="B26" s="275"/>
      <c r="C26" s="276"/>
      <c r="D26" s="277">
        <v>18</v>
      </c>
      <c r="E26" s="282"/>
      <c r="F26" s="233"/>
    </row>
    <row r="27" spans="2:6" ht="15" x14ac:dyDescent="0.2">
      <c r="B27" s="275"/>
      <c r="C27" s="276"/>
      <c r="D27" s="277">
        <v>19</v>
      </c>
      <c r="E27" s="282"/>
      <c r="F27" s="233"/>
    </row>
    <row r="28" spans="2:6" ht="15" x14ac:dyDescent="0.2">
      <c r="B28" s="275"/>
      <c r="C28" s="276"/>
      <c r="D28" s="277">
        <v>20</v>
      </c>
      <c r="E28" s="282"/>
      <c r="F28" s="233"/>
    </row>
    <row r="29" spans="2:6" ht="15" x14ac:dyDescent="0.2">
      <c r="B29" s="275"/>
      <c r="C29" s="276"/>
      <c r="D29" s="277">
        <v>21</v>
      </c>
      <c r="E29" s="282"/>
      <c r="F29" s="233"/>
    </row>
    <row r="30" spans="2:6" ht="15" x14ac:dyDescent="0.2">
      <c r="B30" s="275"/>
      <c r="C30" s="276"/>
      <c r="D30" s="277">
        <v>22</v>
      </c>
      <c r="E30" s="282"/>
      <c r="F30" s="233"/>
    </row>
    <row r="31" spans="2:6" ht="15" x14ac:dyDescent="0.2">
      <c r="B31" s="275"/>
      <c r="C31" s="276"/>
      <c r="D31" s="277">
        <v>23</v>
      </c>
      <c r="E31" s="282"/>
      <c r="F31" s="233"/>
    </row>
    <row r="32" spans="2:6" ht="15" x14ac:dyDescent="0.2">
      <c r="B32" s="275"/>
      <c r="C32" s="276"/>
      <c r="D32" s="277">
        <v>24</v>
      </c>
      <c r="E32" s="282"/>
      <c r="F32" s="233"/>
    </row>
    <row r="33" spans="2:6" ht="15" x14ac:dyDescent="0.2">
      <c r="B33" s="275"/>
      <c r="C33" s="276"/>
      <c r="D33" s="277">
        <v>25</v>
      </c>
      <c r="E33" s="282"/>
      <c r="F33" s="233"/>
    </row>
    <row r="34" spans="2:6" ht="15" x14ac:dyDescent="0.2">
      <c r="B34" s="275"/>
      <c r="C34" s="276"/>
      <c r="D34" s="277">
        <v>26</v>
      </c>
      <c r="E34" s="282"/>
      <c r="F34" s="233"/>
    </row>
    <row r="35" spans="2:6" ht="15" x14ac:dyDescent="0.2">
      <c r="B35" s="275"/>
      <c r="C35" s="276"/>
      <c r="D35" s="277">
        <v>27</v>
      </c>
      <c r="E35" s="282"/>
      <c r="F35" s="233"/>
    </row>
    <row r="36" spans="2:6" ht="15" x14ac:dyDescent="0.2">
      <c r="B36" s="275"/>
      <c r="C36" s="276"/>
      <c r="D36" s="277">
        <v>28</v>
      </c>
      <c r="E36" s="282"/>
      <c r="F36" s="233"/>
    </row>
    <row r="37" spans="2:6" ht="15" x14ac:dyDescent="0.2">
      <c r="B37" s="275"/>
      <c r="C37" s="276"/>
      <c r="D37" s="277">
        <v>29</v>
      </c>
      <c r="E37" s="282"/>
      <c r="F37" s="233"/>
    </row>
    <row r="38" spans="2:6" ht="15" x14ac:dyDescent="0.2">
      <c r="B38" s="275"/>
      <c r="C38" s="276"/>
      <c r="D38" s="277">
        <v>30</v>
      </c>
      <c r="E38" s="282"/>
      <c r="F38" s="233"/>
    </row>
    <row r="39" spans="2:6" ht="15" x14ac:dyDescent="0.2">
      <c r="B39" s="275"/>
      <c r="C39" s="276"/>
      <c r="D39" s="277">
        <v>31</v>
      </c>
      <c r="E39" s="282"/>
      <c r="F39" s="233"/>
    </row>
    <row r="40" spans="2:6" ht="15" x14ac:dyDescent="0.2">
      <c r="B40" s="275"/>
      <c r="C40" s="276"/>
      <c r="D40" s="277">
        <v>32</v>
      </c>
      <c r="E40" s="282"/>
      <c r="F40" s="233"/>
    </row>
    <row r="41" spans="2:6" ht="15" x14ac:dyDescent="0.2">
      <c r="B41" s="275"/>
      <c r="C41" s="276"/>
      <c r="D41" s="277">
        <v>33</v>
      </c>
      <c r="E41" s="282"/>
      <c r="F41" s="233"/>
    </row>
    <row r="42" spans="2:6" ht="15" x14ac:dyDescent="0.2">
      <c r="B42" s="275"/>
      <c r="C42" s="276"/>
      <c r="D42" s="277">
        <v>34</v>
      </c>
      <c r="E42" s="282"/>
      <c r="F42" s="233"/>
    </row>
    <row r="43" spans="2:6" ht="15" x14ac:dyDescent="0.2">
      <c r="B43" s="275"/>
      <c r="C43" s="276"/>
      <c r="D43" s="277">
        <v>35</v>
      </c>
      <c r="E43" s="282"/>
      <c r="F43" s="233"/>
    </row>
    <row r="44" spans="2:6" ht="15" x14ac:dyDescent="0.2">
      <c r="B44" s="275"/>
      <c r="C44" s="276"/>
      <c r="D44" s="277">
        <v>36</v>
      </c>
      <c r="E44" s="282"/>
      <c r="F44" s="233"/>
    </row>
    <row r="45" spans="2:6" ht="15" x14ac:dyDescent="0.2">
      <c r="B45" s="275"/>
      <c r="C45" s="276"/>
      <c r="D45" s="277">
        <v>37</v>
      </c>
      <c r="E45" s="282"/>
      <c r="F45" s="233"/>
    </row>
    <row r="46" spans="2:6" ht="15" x14ac:dyDescent="0.2">
      <c r="B46" s="275"/>
      <c r="C46" s="276"/>
      <c r="D46" s="277">
        <v>38</v>
      </c>
      <c r="E46" s="282"/>
      <c r="F46" s="233"/>
    </row>
    <row r="47" spans="2:6" ht="15" x14ac:dyDescent="0.2">
      <c r="B47" s="275"/>
      <c r="C47" s="276"/>
      <c r="D47" s="277">
        <v>39</v>
      </c>
      <c r="E47" s="282"/>
      <c r="F47" s="233"/>
    </row>
    <row r="48" spans="2:6" ht="15" x14ac:dyDescent="0.2">
      <c r="B48" s="275"/>
      <c r="C48" s="276"/>
      <c r="D48" s="277">
        <v>40</v>
      </c>
      <c r="E48" s="282"/>
      <c r="F48" s="233"/>
    </row>
    <row r="49" spans="2:6" ht="15" x14ac:dyDescent="0.2">
      <c r="B49" s="275"/>
      <c r="C49" s="276"/>
      <c r="D49" s="277">
        <v>41</v>
      </c>
      <c r="E49" s="282"/>
      <c r="F49" s="233"/>
    </row>
    <row r="50" spans="2:6" ht="15" x14ac:dyDescent="0.2">
      <c r="B50" s="275"/>
      <c r="C50" s="276"/>
      <c r="D50" s="277">
        <v>42</v>
      </c>
      <c r="E50" s="282"/>
      <c r="F50" s="233"/>
    </row>
    <row r="51" spans="2:6" ht="15" x14ac:dyDescent="0.2">
      <c r="B51" s="275"/>
      <c r="C51" s="276"/>
      <c r="D51" s="277">
        <v>43</v>
      </c>
      <c r="E51" s="282"/>
      <c r="F51" s="233"/>
    </row>
    <row r="52" spans="2:6" ht="15" x14ac:dyDescent="0.2">
      <c r="B52" s="275"/>
      <c r="C52" s="276"/>
      <c r="D52" s="277">
        <v>44</v>
      </c>
      <c r="E52" s="282"/>
      <c r="F52" s="233"/>
    </row>
    <row r="53" spans="2:6" ht="15" x14ac:dyDescent="0.2">
      <c r="B53" s="275"/>
      <c r="C53" s="276"/>
      <c r="D53" s="277">
        <v>45</v>
      </c>
      <c r="E53" s="282"/>
      <c r="F53" s="233"/>
    </row>
    <row r="54" spans="2:6" ht="15" x14ac:dyDescent="0.2">
      <c r="B54" s="275"/>
      <c r="C54" s="276"/>
      <c r="D54" s="277">
        <v>46</v>
      </c>
      <c r="E54" s="282"/>
      <c r="F54" s="233"/>
    </row>
    <row r="55" spans="2:6" ht="15" x14ac:dyDescent="0.2">
      <c r="B55" s="275"/>
      <c r="C55" s="276"/>
      <c r="D55" s="277">
        <v>47</v>
      </c>
      <c r="E55" s="282"/>
      <c r="F55" s="233"/>
    </row>
    <row r="56" spans="2:6" ht="15" x14ac:dyDescent="0.2">
      <c r="B56" s="275"/>
      <c r="C56" s="276"/>
      <c r="D56" s="277">
        <v>48</v>
      </c>
      <c r="E56" s="282"/>
      <c r="F56" s="233"/>
    </row>
    <row r="57" spans="2:6" ht="15" x14ac:dyDescent="0.2">
      <c r="B57" s="275"/>
      <c r="C57" s="276"/>
      <c r="D57" s="277">
        <v>49</v>
      </c>
      <c r="E57" s="282"/>
      <c r="F57" s="233"/>
    </row>
    <row r="58" spans="2:6" ht="15" x14ac:dyDescent="0.2">
      <c r="B58" s="275"/>
      <c r="C58" s="276"/>
      <c r="D58" s="277">
        <v>50</v>
      </c>
      <c r="E58" s="282"/>
      <c r="F58" s="233"/>
    </row>
    <row r="59" spans="2:6" ht="15" thickBot="1" x14ac:dyDescent="0.25">
      <c r="C59" s="283"/>
      <c r="D59" s="284"/>
      <c r="E59" s="285"/>
      <c r="F59" s="286"/>
    </row>
  </sheetData>
  <sheetProtection algorithmName="SHA-512" hashValue="8gNxDyg7in5aKklvoNGJW75Qlaf+Y7U2wCWaSJzHvY4smPqMYPTqgqa+lw1z7TGRxAhgnWQN5LyQsMjqBViJew==" saltValue="Pro/nEm9459JGwKLNPBW2Q=="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90" fitToHeight="0" orientation="landscape"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41AFAA"/>
    <pageSetUpPr fitToPage="1"/>
  </sheetPr>
  <dimension ref="A1:Y29"/>
  <sheetViews>
    <sheetView showGridLines="0" topLeftCell="D1" zoomScaleNormal="100" workbookViewId="0">
      <pane xSplit="3" ySplit="7" topLeftCell="G8" activePane="bottomRight" state="frozen"/>
      <selection activeCell="D1" sqref="D1"/>
      <selection pane="topRight" activeCell="G1" sqref="G1"/>
      <selection pane="bottomLeft" activeCell="D8" sqref="D8"/>
      <selection pane="bottomRight" activeCell="G8" sqref="G8"/>
    </sheetView>
  </sheetViews>
  <sheetFormatPr defaultColWidth="8.7109375" defaultRowHeight="15" x14ac:dyDescent="0.25"/>
  <cols>
    <col min="1" max="1" width="0.140625" style="22" hidden="1" customWidth="1"/>
    <col min="2" max="2" width="7.5703125" style="22" hidden="1" customWidth="1"/>
    <col min="3" max="3" width="9.42578125" style="22" hidden="1" customWidth="1"/>
    <col min="4" max="4" width="1.42578125" style="22" customWidth="1"/>
    <col min="5" max="5" width="18" style="22" customWidth="1"/>
    <col min="6" max="6" width="32.5703125" style="22" customWidth="1"/>
    <col min="7" max="7" width="15.7109375" style="22" customWidth="1"/>
    <col min="8" max="10" width="3.7109375" style="22" customWidth="1"/>
    <col min="11" max="11" width="12.5703125" style="22" customWidth="1"/>
    <col min="12" max="12" width="15.7109375" style="22" customWidth="1"/>
    <col min="13" max="15" width="3.7109375" style="22" customWidth="1"/>
    <col min="16" max="16" width="12.5703125" style="22" customWidth="1"/>
    <col min="17" max="17" width="15.7109375" style="22" customWidth="1"/>
    <col min="18" max="20" width="3.7109375" style="22" customWidth="1"/>
    <col min="21" max="21" width="12.5703125" style="22" customWidth="1"/>
    <col min="22" max="22" width="43.42578125" style="22" customWidth="1"/>
    <col min="23" max="24" width="0.140625" style="22" customWidth="1"/>
    <col min="25" max="25" width="6.42578125" style="22" customWidth="1"/>
    <col min="26" max="16384" width="8.7109375" style="22"/>
  </cols>
  <sheetData>
    <row r="1" spans="1:25" ht="7.5" customHeight="1" thickBot="1" x14ac:dyDescent="0.3"/>
    <row r="2" spans="1:25" s="24" customFormat="1" ht="45" customHeight="1" x14ac:dyDescent="0.25">
      <c r="A2" s="23"/>
      <c r="B2" s="23"/>
      <c r="C2" s="23"/>
      <c r="D2" s="23"/>
      <c r="E2" s="752" t="s">
        <v>514</v>
      </c>
      <c r="F2" s="753"/>
      <c r="G2" s="753"/>
      <c r="H2" s="753"/>
      <c r="I2" s="753"/>
      <c r="J2" s="753"/>
      <c r="K2" s="753"/>
      <c r="L2" s="753"/>
      <c r="M2" s="753"/>
      <c r="N2" s="753"/>
      <c r="O2" s="753"/>
      <c r="P2" s="753"/>
      <c r="Q2" s="753"/>
      <c r="R2" s="753"/>
      <c r="S2" s="753"/>
      <c r="T2" s="753"/>
      <c r="U2" s="753"/>
      <c r="V2" s="748" t="s">
        <v>236</v>
      </c>
      <c r="W2" s="641"/>
      <c r="X2" s="642"/>
    </row>
    <row r="3" spans="1:25" s="24" customFormat="1" ht="16.5" customHeight="1" x14ac:dyDescent="0.25">
      <c r="A3" s="23"/>
      <c r="B3" s="23"/>
      <c r="C3" s="23"/>
      <c r="D3" s="23"/>
      <c r="E3" s="46" t="s">
        <v>1</v>
      </c>
      <c r="F3" s="47" t="str">
        <f>'GETTING STARTED'!G9</f>
        <v>LU</v>
      </c>
      <c r="G3" s="48"/>
      <c r="H3" s="48"/>
      <c r="I3" s="48"/>
      <c r="J3" s="48"/>
      <c r="K3" s="48"/>
      <c r="L3" s="48"/>
      <c r="M3" s="48"/>
      <c r="N3" s="48"/>
      <c r="O3" s="48"/>
      <c r="P3" s="48"/>
      <c r="Q3" s="48"/>
      <c r="R3" s="48"/>
      <c r="S3" s="48"/>
      <c r="T3" s="48"/>
      <c r="U3" s="48"/>
      <c r="V3" s="749"/>
      <c r="W3" s="643"/>
      <c r="X3" s="644"/>
    </row>
    <row r="4" spans="1:25" s="24" customFormat="1" ht="17.100000000000001" customHeight="1" thickBot="1" x14ac:dyDescent="0.3">
      <c r="A4" s="63" t="s">
        <v>512</v>
      </c>
      <c r="B4" s="649" t="s">
        <v>79</v>
      </c>
      <c r="C4" s="28"/>
      <c r="D4" s="648"/>
      <c r="E4" s="49" t="s">
        <v>88</v>
      </c>
      <c r="F4" s="50">
        <f>IF('GETTING STARTED'!E10="","",'GETTING STARTED'!E10)</f>
        <v>2021</v>
      </c>
      <c r="G4" s="51"/>
      <c r="H4" s="51"/>
      <c r="I4" s="51"/>
      <c r="J4" s="51"/>
      <c r="K4" s="51"/>
      <c r="L4" s="51"/>
      <c r="M4" s="51"/>
      <c r="N4" s="51"/>
      <c r="O4" s="51"/>
      <c r="P4" s="51"/>
      <c r="Q4" s="51"/>
      <c r="R4" s="51"/>
      <c r="S4" s="51"/>
      <c r="T4" s="51"/>
      <c r="U4" s="635"/>
      <c r="V4" s="750"/>
      <c r="W4" s="645"/>
      <c r="X4" s="646"/>
    </row>
    <row r="5" spans="1:25" s="24" customFormat="1" ht="24.95" customHeight="1" thickBot="1" x14ac:dyDescent="0.3">
      <c r="A5" s="63" t="s">
        <v>263</v>
      </c>
      <c r="B5" s="649" t="s">
        <v>517</v>
      </c>
      <c r="C5" s="28"/>
      <c r="D5" s="648"/>
      <c r="E5" s="651"/>
      <c r="F5" s="652"/>
      <c r="G5" s="746" t="s">
        <v>521</v>
      </c>
      <c r="H5" s="746"/>
      <c r="I5" s="746"/>
      <c r="J5" s="746"/>
      <c r="K5" s="746"/>
      <c r="L5" s="746"/>
      <c r="M5" s="746"/>
      <c r="N5" s="746"/>
      <c r="O5" s="746"/>
      <c r="P5" s="747"/>
      <c r="Q5" s="754"/>
      <c r="R5" s="746"/>
      <c r="S5" s="746"/>
      <c r="T5" s="746"/>
      <c r="U5" s="746"/>
      <c r="V5" s="640"/>
      <c r="W5" s="632"/>
      <c r="X5" s="633"/>
    </row>
    <row r="6" spans="1:25" s="24" customFormat="1" ht="24.95" customHeight="1" thickBot="1" x14ac:dyDescent="0.3">
      <c r="A6" s="28"/>
      <c r="B6" s="28"/>
      <c r="C6" s="28"/>
      <c r="D6" s="28"/>
      <c r="E6" s="474"/>
      <c r="F6" s="653"/>
      <c r="G6" s="730" t="s">
        <v>518</v>
      </c>
      <c r="H6" s="730"/>
      <c r="I6" s="730"/>
      <c r="J6" s="730"/>
      <c r="K6" s="731"/>
      <c r="L6" s="732" t="s">
        <v>519</v>
      </c>
      <c r="M6" s="730"/>
      <c r="N6" s="730"/>
      <c r="O6" s="730"/>
      <c r="P6" s="731"/>
      <c r="Q6" s="732" t="s">
        <v>520</v>
      </c>
      <c r="R6" s="730"/>
      <c r="S6" s="730"/>
      <c r="T6" s="730"/>
      <c r="U6" s="730"/>
      <c r="V6" s="640"/>
      <c r="W6" s="632"/>
      <c r="X6" s="633"/>
    </row>
    <row r="7" spans="1:25" ht="44.1" customHeight="1" thickBot="1" x14ac:dyDescent="0.3">
      <c r="A7" s="31"/>
      <c r="B7" s="32"/>
      <c r="C7" s="32"/>
      <c r="D7" s="32"/>
      <c r="E7" s="474" t="s">
        <v>508</v>
      </c>
      <c r="F7" s="653" t="s">
        <v>507</v>
      </c>
      <c r="G7" s="656" t="s">
        <v>4</v>
      </c>
      <c r="H7" s="481" t="s">
        <v>488</v>
      </c>
      <c r="I7" s="481" t="s">
        <v>513</v>
      </c>
      <c r="J7" s="743" t="s">
        <v>122</v>
      </c>
      <c r="K7" s="744"/>
      <c r="L7" s="517" t="s">
        <v>515</v>
      </c>
      <c r="M7" s="481" t="s">
        <v>488</v>
      </c>
      <c r="N7" s="481" t="s">
        <v>513</v>
      </c>
      <c r="O7" s="743" t="s">
        <v>122</v>
      </c>
      <c r="P7" s="744"/>
      <c r="Q7" s="517" t="s">
        <v>516</v>
      </c>
      <c r="R7" s="481" t="s">
        <v>488</v>
      </c>
      <c r="S7" s="481" t="s">
        <v>513</v>
      </c>
      <c r="T7" s="743" t="s">
        <v>122</v>
      </c>
      <c r="U7" s="745"/>
      <c r="V7" s="153" t="s">
        <v>752</v>
      </c>
      <c r="W7" s="153" t="s">
        <v>234</v>
      </c>
      <c r="X7" s="153" t="s">
        <v>233</v>
      </c>
      <c r="Y7" s="647"/>
    </row>
    <row r="8" spans="1:25" ht="24" customHeight="1" thickBot="1" x14ac:dyDescent="0.3">
      <c r="A8" s="11"/>
      <c r="B8" s="11"/>
      <c r="C8" s="11"/>
      <c r="D8" s="34"/>
      <c r="E8" s="535" t="s">
        <v>605</v>
      </c>
      <c r="F8" s="654" t="s">
        <v>498</v>
      </c>
      <c r="G8" s="657">
        <v>7234.8171387617895</v>
      </c>
      <c r="H8" s="520"/>
      <c r="I8" s="520"/>
      <c r="J8" s="537"/>
      <c r="K8" s="522" t="str">
        <f>IF(TRIM(J8)="", "", IF(VLOOKUP(J8,'Footnotes list'!$D$9:$E$107,2,FALSE)=0,"",VLOOKUP(J8,'Footnotes list'!$D$9:$E$107,2,FALSE) ) )</f>
        <v/>
      </c>
      <c r="L8" s="519"/>
      <c r="M8" s="520"/>
      <c r="N8" s="520"/>
      <c r="O8" s="541"/>
      <c r="P8" s="522" t="str">
        <f>IF(TRIM(O8)="", "", IF(VLOOKUP(O8,'Footnotes list'!$D$9:$E$107,2,FALSE)=0,"",VLOOKUP(O8,'Footnotes list'!$D$9:$E$107,2,FALSE) ) )</f>
        <v/>
      </c>
      <c r="Q8" s="519"/>
      <c r="R8" s="520"/>
      <c r="S8" s="543"/>
      <c r="T8" s="521"/>
      <c r="U8" s="636" t="str">
        <f>IF(TRIM(T8)="", "", IF(VLOOKUP(T8,'Footnotes list'!$D$9:$E$107,2,FALSE)=0,"",VLOOKUP(T8,'Footnotes list'!$D$9:$E$107,2,FALSE) ) )</f>
        <v/>
      </c>
      <c r="V8" s="151" t="str">
        <f>IF(ISNUMBER(G8),IF(ABS(Quality_report!N80)&gt;20,"Warning: please report in the quality report, section 7.2, the reason why there is a variation higher than 20% compared to the previous year data","No issue detected"),"Warning: mandatory cell is empty, please provide value or explanation")</f>
        <v>No issue detected</v>
      </c>
      <c r="W8" s="637"/>
      <c r="X8" s="151" t="e">
        <f>CONCATENATE(IF(ISNUMBER(L8), IF(ABS(L8-AVERAGE(#REF!,#REF!, G8,Q8))&gt;0.1*(L8+AVERAGE(#REF!,#REF!, G8,Q8)),"Warning: there is a percentage difference higher than 20% between cell S8 and the average of the other 4 years ",""),"Warning: mandatory cell S8 is empty, please provide value or explanation "), IF(ISNUMBER(G8), IF(ABS(G8-AVERAGE(#REF!,#REF!, L8,Q8))&gt;0.1*(G8+AVERAGE(#REF!,#REF!, L8,Q8)),"Warning: there is a percentage difference higher than 20% between cell O8 and the average of the other 4 years",""),"Warning: mandatory cell O8 is empty, please provide value or explanation"))</f>
        <v>#REF!</v>
      </c>
    </row>
    <row r="9" spans="1:25" ht="24" customHeight="1" thickBot="1" x14ac:dyDescent="0.3">
      <c r="A9" s="11"/>
      <c r="B9" s="11"/>
      <c r="C9" s="11"/>
      <c r="D9" s="34"/>
      <c r="E9" s="535" t="s">
        <v>499</v>
      </c>
      <c r="F9" s="654" t="s">
        <v>500</v>
      </c>
      <c r="G9" s="657">
        <v>11332.982999999998</v>
      </c>
      <c r="H9" s="201"/>
      <c r="I9" s="520"/>
      <c r="J9" s="523"/>
      <c r="K9" s="522" t="str">
        <f>IF(TRIM(J9)="", "", IF(VLOOKUP(J9,'Footnotes list'!$D$9:$E$107,2,FALSE)=0,"",VLOOKUP(J9,'Footnotes list'!$D$9:$E$107,2,FALSE) ) )</f>
        <v/>
      </c>
      <c r="L9" s="519"/>
      <c r="M9" s="201"/>
      <c r="N9" s="520"/>
      <c r="O9" s="542"/>
      <c r="P9" s="522" t="str">
        <f>IF(TRIM(O9)="", "", IF(VLOOKUP(O9,'Footnotes list'!$D$9:$E$107,2,FALSE)=0,"",VLOOKUP(O9,'Footnotes list'!$D$9:$E$107,2,FALSE) ) )</f>
        <v/>
      </c>
      <c r="Q9" s="519"/>
      <c r="R9" s="201"/>
      <c r="S9" s="543"/>
      <c r="T9" s="523"/>
      <c r="U9" s="636" t="str">
        <f>IF(TRIM(T9)="", "", IF(VLOOKUP(T9,'Footnotes list'!$D$9:$E$107,2,FALSE)=0,"",VLOOKUP(T9,'Footnotes list'!$D$9:$E$107,2,FALSE) ) )</f>
        <v/>
      </c>
      <c r="V9" s="151" t="str">
        <f>IF(ISNUMBER(G9), IF(ABS(Quality_report!N81)&gt;20,"Warning: please report in the quality report, section 7.2, the reason why there is a variation higher than 20% compared to the previous year data","No issue detected"),"Warning: mandatory cell is empty, please provide value or explanation")</f>
        <v>No issue detected</v>
      </c>
      <c r="W9" s="637"/>
      <c r="X9" s="151" t="e">
        <f>CONCATENATE(IF(ISNUMBER(L9), IF(ABS(L9-AVERAGE(#REF!,#REF!, G9,Q9))&gt;0.1*(L9+AVERAGE(#REF!,#REF!, G9,Q9)),"Warning: there is a percentage difference higher than 20% between cell S9 and the average of the other 4 years ",""),"Warning: mandatory cell S9 is empty, please provide value or explanation "), IF(ISNUMBER(G9), IF(ABS(G9-AVERAGE(#REF!,#REF!, L9,Q9))&gt;0.1*(G9+AVERAGE(#REF!,#REF!, L9,Q9)),"Warning: there is a percentage difference higher than 20% between cell O9 and the average of the other 4 years",""),"Warning: mandatory cell O9 is empty, please provide value or explanation"))</f>
        <v>#REF!</v>
      </c>
    </row>
    <row r="10" spans="1:25" ht="24" customHeight="1" thickBot="1" x14ac:dyDescent="0.3">
      <c r="A10" s="11"/>
      <c r="B10" s="11"/>
      <c r="C10" s="11"/>
      <c r="D10" s="34"/>
      <c r="E10" s="535" t="s">
        <v>607</v>
      </c>
      <c r="F10" s="654" t="s">
        <v>501</v>
      </c>
      <c r="G10" s="657">
        <v>8861.1435000000001</v>
      </c>
      <c r="H10" s="201"/>
      <c r="I10" s="520"/>
      <c r="J10" s="523"/>
      <c r="K10" s="522" t="str">
        <f>IF(TRIM(J10)="", "", IF(VLOOKUP(J10,'Footnotes list'!$D$9:$E$107,2,FALSE)=0,"",VLOOKUP(J10,'Footnotes list'!$D$9:$E$107,2,FALSE) ) )</f>
        <v/>
      </c>
      <c r="L10" s="519"/>
      <c r="M10" s="201"/>
      <c r="N10" s="520"/>
      <c r="O10" s="542"/>
      <c r="P10" s="522" t="str">
        <f>IF(TRIM(O10)="", "", IF(VLOOKUP(O10,'Footnotes list'!$D$9:$E$107,2,FALSE)=0,"",VLOOKUP(O10,'Footnotes list'!$D$9:$E$107,2,FALSE) ) )</f>
        <v/>
      </c>
      <c r="Q10" s="519"/>
      <c r="R10" s="201"/>
      <c r="S10" s="543"/>
      <c r="T10" s="523"/>
      <c r="U10" s="636" t="str">
        <f>IF(TRIM(T10)="", "", IF(VLOOKUP(T10,'Footnotes list'!$D$9:$E$107,2,FALSE)=0,"",VLOOKUP(T10,'Footnotes list'!$D$9:$E$107,2,FALSE) ) )</f>
        <v/>
      </c>
      <c r="V10" s="151" t="str">
        <f>IF(ISNUMBER(G10), IF(ABS(Quality_report!N82)&gt;20,"Warning: please report in the quality report, section 7.2, the reason why there is a variation higher than 20% compared to the previous year data","No issue detected"),"Warning: mandatory cell is empty, please provide value or explanation")</f>
        <v>No issue detected</v>
      </c>
      <c r="W10" s="154" t="str">
        <f>IF( ISNUMBER(Q10), IF((Q10&lt;45),"Warning: please check reported values, the target of 45% is not reached",IF((Q10&gt;100),"Warning: the rate should be below 100, explanatory footnote required", "The country has reached 45% in collection rate")),"Warning: mandatory cell is empty, please provide value")</f>
        <v>Warning: mandatory cell is empty, please provide value</v>
      </c>
      <c r="X10" s="151" t="e">
        <f>CONCATENATE(IF(ISNUMBER(L10), IF(ABS(L10-AVERAGE(#REF!,#REF!, G10,Q10))&gt;0.1*(L10+AVERAGE(#REF!,#REF!, G10,Q10)),"Warning: there is a percentage difference higher than 20% between cell S10 and the average of the other 4 years ",""),"Warning: mandatory cell S10 is empty, please provide value or explanation "), IF(ISNUMBER(G10), IF(ABS(G10-AVERAGE(#REF!,#REF!, L10,Q10))&gt;0.1*(G10+AVERAGE(#REF!,#REF!, L10,Q10)),"Warning: there is a percentage difference higher than 20% between cell O10 and the average of the other 4 years",""),"Warning: mandatory cell O10 is empty, please provide value or explanation"))</f>
        <v>#REF!</v>
      </c>
    </row>
    <row r="11" spans="1:25" ht="24" customHeight="1" thickBot="1" x14ac:dyDescent="0.3">
      <c r="A11" s="11"/>
      <c r="B11" s="11"/>
      <c r="C11" s="11"/>
      <c r="D11" s="34"/>
      <c r="E11" s="535" t="s">
        <v>606</v>
      </c>
      <c r="F11" s="654" t="s">
        <v>502</v>
      </c>
      <c r="G11" s="657">
        <v>9465.8061999999991</v>
      </c>
      <c r="H11" s="520"/>
      <c r="I11" s="520"/>
      <c r="J11" s="521"/>
      <c r="K11" s="522" t="str">
        <f>IF(TRIM(J11)="", "", IF(VLOOKUP(J11,'Footnotes list'!$D$9:$E$107,2,FALSE)=0,"",VLOOKUP(J11,'Footnotes list'!$D$9:$E$107,2,FALSE) ) )</f>
        <v/>
      </c>
      <c r="L11" s="519"/>
      <c r="M11" s="520"/>
      <c r="N11" s="520"/>
      <c r="O11" s="521"/>
      <c r="P11" s="522" t="str">
        <f>IF(TRIM(O11)="", "", IF(VLOOKUP(O11,'Footnotes list'!$D$9:$E$107,2,FALSE)=0,"",VLOOKUP(O11,'Footnotes list'!$D$9:$E$107,2,FALSE) ) )</f>
        <v/>
      </c>
      <c r="Q11" s="519"/>
      <c r="R11" s="520"/>
      <c r="S11" s="520"/>
      <c r="T11" s="521"/>
      <c r="U11" s="636" t="str">
        <f>IF(TRIM(T11)="", "", IF(VLOOKUP(T11,'Footnotes list'!$D$9:$E$107,2,FALSE)=0,"",VLOOKUP(T11,'Footnotes list'!$D$9:$E$107,2,FALSE) ) )</f>
        <v/>
      </c>
      <c r="V11" s="151" t="str">
        <f>IF(ISNUMBER(G11), IF(ABS(Quality_report!N83)&gt;20,"Warning: please report in the quality report, section 7.2, the reason why there is a variation higher than 20% compared to the previous year data","No issue detected"),"Warning: mandatory cell is empty, please provide value or explanation")</f>
        <v>No issue detected</v>
      </c>
      <c r="W11" s="61"/>
      <c r="X11" s="151" t="e">
        <f>CONCATENATE(IF(ISNUMBER(L11), IF(ABS(L11-AVERAGE(#REF!,#REF!, G11,Q11))&gt;0.1*(L11+AVERAGE(#REF!,#REF!, G11,Q11)),"Warning: there is a percentage difference higher than 20% between cell S11 and the average of the other 4 years ",""),"Info: voluntary cell S11 is empty, if available please provide value "), IF(ISNUMBER(G11), IF(ABS(G11-AVERAGE(#REF!,#REF!, L11,Q11))&gt;0.1*(G11+AVERAGE(#REF!,#REF!, L11,Q11)),"Warning: there is a percentage difference higher than 20% between cell O11 and the average of the other 4 years",""),"Info: voluntary cell O11 is empty, if available please provide value "))</f>
        <v>#REF!</v>
      </c>
    </row>
    <row r="12" spans="1:25" ht="24" customHeight="1" thickBot="1" x14ac:dyDescent="0.3">
      <c r="A12" s="36"/>
      <c r="B12" s="36"/>
      <c r="D12" s="34"/>
      <c r="E12" s="535" t="s">
        <v>503</v>
      </c>
      <c r="F12" s="654" t="s">
        <v>504</v>
      </c>
      <c r="G12" s="657">
        <v>46727.1867857037</v>
      </c>
      <c r="H12" s="201"/>
      <c r="I12" s="520"/>
      <c r="J12" s="523">
        <v>1</v>
      </c>
      <c r="K12" s="522" t="str">
        <f>IF(TRIM(J12)="", "", IF(VLOOKUP(J12,'Footnotes list'!$D$9:$E$107,2,FALSE)=0,"",VLOOKUP(J12,'Footnotes list'!$D$9:$E$107,2,FALSE) ) )</f>
        <v>Less foodwaste in mixed solid waste and less mixed solid waste produced by households explain the decrease in household foodwaste</v>
      </c>
      <c r="L12" s="519"/>
      <c r="M12" s="201"/>
      <c r="N12" s="520"/>
      <c r="O12" s="523"/>
      <c r="P12" s="522" t="str">
        <f>IF(TRIM(O12)="", "", IF(VLOOKUP(O12,'Footnotes list'!$D$9:$E$107,2,FALSE)=0,"",VLOOKUP(O12,'Footnotes list'!$D$9:$E$107,2,FALSE) ) )</f>
        <v/>
      </c>
      <c r="Q12" s="519"/>
      <c r="R12" s="201"/>
      <c r="S12" s="520"/>
      <c r="T12" s="523"/>
      <c r="U12" s="636" t="str">
        <f>IF(TRIM(T12)="", "", IF(VLOOKUP(T12,'Footnotes list'!$D$9:$E$107,2,FALSE)=0,"",VLOOKUP(T12,'Footnotes list'!$D$9:$E$107,2,FALSE) ) )</f>
        <v/>
      </c>
      <c r="V12" s="151" t="str">
        <f>IF(ISNUMBER(G12), IF(ABS(Quality_report!N84)&gt;20,"Warning: please report in the quality report, section 7.2, the reason why there is a variation higher than 20% compared to the previous year data","No issue detected"),"Warning: mandatory cell is empty, please provide value or explanation")</f>
        <v>No issue detected</v>
      </c>
      <c r="W12" s="61"/>
      <c r="X12" s="151" t="e">
        <f>CONCATENATE(IF(ISNUMBER(L12), IF(ABS(L12-AVERAGE(#REF!,#REF!, G12,Q12))&gt;0.1*(L12+AVERAGE(#REF!,#REF!, G12,Q12)),"Warning: there is a percentage difference higher than 20% between cell S12 and the average of the other 4 years ",""),"Info: voluntary cell S12 is empty, if available please provide value  "), IF(ISNUMBER(G12), IF(ABS(G12-AVERAGE(#REF!,#REF!, L12,Q12))&gt;0.1*(G12+AVERAGE(#REF!,#REF!, L12,Q12)),"Warning: there is a percentage difference higher than 20% between cell O12 and the average of the other 4 years",""),"Info: voluntary cell O12 is empty, if available please provide value "))</f>
        <v>#REF!</v>
      </c>
    </row>
    <row r="13" spans="1:25" ht="24" customHeight="1" thickBot="1" x14ac:dyDescent="0.3">
      <c r="A13" s="36"/>
      <c r="B13" s="36"/>
      <c r="D13" s="34"/>
      <c r="E13" s="536" t="s">
        <v>505</v>
      </c>
      <c r="F13" s="655" t="s">
        <v>506</v>
      </c>
      <c r="G13" s="658">
        <f>IF(TRIM(CONCATENATE(G8,G9,G10,G11,G12))="","",SUM(G8,G9,G10,G11,G12))</f>
        <v>83621.936624465481</v>
      </c>
      <c r="H13" s="201"/>
      <c r="I13" s="520"/>
      <c r="J13" s="523"/>
      <c r="K13" s="522" t="str">
        <f>IF(TRIM(J13)="", "", IF(VLOOKUP(J13,'Footnotes list'!$D$9:$E$107,2,FALSE)=0,"",VLOOKUP(J13,'Footnotes list'!$D$9:$E$107,2,FALSE) ) )</f>
        <v/>
      </c>
      <c r="L13" s="524" t="str">
        <f>IF(TRIM(CONCATENATE(L8,L9,L10,L11,L12))="","",SUM(L8,L9,L10,L11,L12))</f>
        <v/>
      </c>
      <c r="M13" s="201"/>
      <c r="N13" s="520"/>
      <c r="O13" s="523"/>
      <c r="P13" s="522" t="str">
        <f>IF(TRIM(O13)="", "", IF(VLOOKUP(O13,'Footnotes list'!$D$9:$E$107,2,FALSE)=0,"",VLOOKUP(O13,'Footnotes list'!$D$9:$E$107,2,FALSE) ) )</f>
        <v/>
      </c>
      <c r="Q13" s="524" t="str">
        <f>IF(TRIM(CONCATENATE(Q8,Q9,Q10,Q11,Q12))="","",SUM(Q8,Q9,Q10,Q11,Q12))</f>
        <v/>
      </c>
      <c r="R13" s="201"/>
      <c r="S13" s="520"/>
      <c r="T13" s="523"/>
      <c r="U13" s="636" t="str">
        <f>IF(TRIM(T13)="", "", IF(VLOOKUP(T13,'Footnotes list'!$D$9:$E$107,2,FALSE)=0,"",VLOOKUP(T13,'Footnotes list'!$D$9:$E$107,2,FALSE) ) )</f>
        <v/>
      </c>
      <c r="V13" s="638" t="str">
        <f>IF(ISNUMBER(G13), "No issue detected","Warning: mandatory cell is empty, please provide value or explanation")</f>
        <v>No issue detected</v>
      </c>
      <c r="W13" s="639" t="str">
        <f>IF( ISNUMBER(Q13), IF((Q13&gt;100),"Warning: the rate should be below 100, explanatory footnote required",""),"Info: voluntary cell is empty, if available please provide value")</f>
        <v>Info: voluntary cell is empty, if available please provide value</v>
      </c>
      <c r="X13" s="638" t="e">
        <f>CONCATENATE(IF(ISNUMBER(L13), IF(ABS(L13-AVERAGE(#REF!,#REF!, G13,Q13))&gt;0.1*(L13+AVERAGE(#REF!,#REF!, G13,Q13)),"Warning: there is a percentage difference higher than 20% between cell S13 and the average of the other 4 years ",""),"Info: voluntary cell S13 is empty, if available please provide value  "), IF(ISNUMBER(G13), IF(ABS(G13-AVERAGE(#REF!,#REF!, L13,Q13))&gt;0.1*(G13+AVERAGE(#REF!,#REF!, L13,Q13)),"Warning: there is a percentage difference higher than 20% between cell O13 and the average of the other 4 years",""),"Info: voluntary cell O13 is empty, if available please provide value "))</f>
        <v>#REF!</v>
      </c>
    </row>
    <row r="14" spans="1:25" ht="17.100000000000001" customHeight="1" x14ac:dyDescent="0.25">
      <c r="A14" s="31"/>
      <c r="B14" s="31"/>
      <c r="C14" s="31"/>
      <c r="D14" s="31"/>
    </row>
    <row r="15" spans="1:25" ht="15.95" customHeight="1" x14ac:dyDescent="0.25">
      <c r="A15" s="36"/>
      <c r="B15" s="36"/>
      <c r="E15" s="742" t="s">
        <v>397</v>
      </c>
      <c r="F15" s="742"/>
    </row>
    <row r="16" spans="1:25" ht="5.25" customHeight="1" x14ac:dyDescent="0.25">
      <c r="A16" s="36"/>
      <c r="B16" s="36"/>
      <c r="E16" s="38"/>
      <c r="F16" s="38"/>
    </row>
    <row r="17" spans="1:17" s="11" customFormat="1" ht="12.75" x14ac:dyDescent="0.2">
      <c r="E17" s="52" t="s">
        <v>111</v>
      </c>
      <c r="F17" s="52"/>
    </row>
    <row r="18" spans="1:17" s="11" customFormat="1" ht="12.75" x14ac:dyDescent="0.2">
      <c r="E18" s="736" t="s">
        <v>120</v>
      </c>
      <c r="F18" s="737"/>
      <c r="G18" s="12"/>
      <c r="H18" s="12"/>
      <c r="I18" s="12"/>
      <c r="J18" s="12"/>
      <c r="K18" s="12"/>
      <c r="L18" s="12"/>
      <c r="M18" s="12"/>
      <c r="N18" s="12"/>
      <c r="O18" s="12"/>
    </row>
    <row r="19" spans="1:17" s="11" customFormat="1" ht="41.1" customHeight="1" x14ac:dyDescent="0.2">
      <c r="E19" s="734" t="s">
        <v>422</v>
      </c>
      <c r="F19" s="735"/>
      <c r="G19" s="191"/>
      <c r="H19" s="191"/>
      <c r="I19" s="191"/>
      <c r="J19" s="191"/>
      <c r="K19" s="191"/>
      <c r="L19" s="191"/>
      <c r="M19" s="191"/>
      <c r="N19" s="191"/>
      <c r="O19" s="191"/>
      <c r="P19" s="191"/>
      <c r="Q19" s="191"/>
    </row>
    <row r="20" spans="1:17" ht="18.600000000000001" customHeight="1" x14ac:dyDescent="0.25">
      <c r="A20" s="36"/>
      <c r="B20" s="36"/>
      <c r="E20" s="740" t="s">
        <v>396</v>
      </c>
      <c r="F20" s="741"/>
      <c r="G20" s="193"/>
      <c r="H20" s="193"/>
      <c r="I20" s="193"/>
      <c r="J20" s="193"/>
      <c r="K20" s="193"/>
      <c r="L20" s="193"/>
      <c r="M20" s="193"/>
      <c r="N20" s="193"/>
      <c r="O20" s="193"/>
      <c r="P20" s="193"/>
      <c r="Q20" s="193"/>
    </row>
    <row r="21" spans="1:17" ht="15.6" customHeight="1" x14ac:dyDescent="0.25">
      <c r="A21" s="36"/>
      <c r="B21" s="36"/>
      <c r="E21" s="738" t="s">
        <v>121</v>
      </c>
      <c r="F21" s="739"/>
      <c r="G21" s="193"/>
      <c r="H21" s="193"/>
      <c r="I21" s="193"/>
      <c r="J21" s="193"/>
      <c r="K21" s="193"/>
      <c r="L21" s="193"/>
      <c r="M21" s="193"/>
      <c r="N21" s="193"/>
      <c r="O21" s="193"/>
      <c r="P21" s="193"/>
      <c r="Q21" s="193"/>
    </row>
    <row r="22" spans="1:17" ht="98.45" customHeight="1" x14ac:dyDescent="0.25">
      <c r="A22" s="36"/>
      <c r="B22" s="36"/>
      <c r="E22" s="733" t="s">
        <v>526</v>
      </c>
      <c r="F22" s="733"/>
      <c r="G22" s="193"/>
      <c r="H22" s="193"/>
      <c r="I22" s="193"/>
      <c r="J22" s="193"/>
      <c r="K22" s="193"/>
      <c r="L22" s="193"/>
      <c r="M22" s="193"/>
      <c r="N22" s="193"/>
      <c r="O22" s="193"/>
      <c r="P22" s="193"/>
      <c r="Q22" s="193"/>
    </row>
    <row r="23" spans="1:17" ht="37.5" customHeight="1" x14ac:dyDescent="0.25">
      <c r="E23" s="751" t="s">
        <v>527</v>
      </c>
      <c r="F23" s="751"/>
    </row>
    <row r="24" spans="1:17" ht="23.45" customHeight="1" x14ac:dyDescent="0.25">
      <c r="E24" s="728" t="s">
        <v>528</v>
      </c>
      <c r="F24" s="728"/>
    </row>
    <row r="25" spans="1:17" ht="63.95" customHeight="1" x14ac:dyDescent="0.25">
      <c r="E25" s="729" t="s">
        <v>522</v>
      </c>
      <c r="F25" s="729"/>
    </row>
    <row r="29" spans="1:17" x14ac:dyDescent="0.25">
      <c r="B29" s="43"/>
      <c r="C29" s="43"/>
      <c r="D29" s="43"/>
      <c r="E29" s="44"/>
      <c r="F29" s="44"/>
      <c r="Q29" s="45"/>
    </row>
  </sheetData>
  <sheetProtection algorithmName="SHA-512" hashValue="ABvFOeyj6bo6KkmP0WWa+QlGBwRgc5ncFnP21OuhXKS1BF5Qh/mAxuKCWDarTGm3qtPRyLJ2qPFF0NkO1fGX2w==" saltValue="aAqUlboMu6eGDE2Y8t22bw==" spinCount="100000" sheet="1" objects="1" scenarios="1"/>
  <mergeCells count="19">
    <mergeCell ref="T7:U7"/>
    <mergeCell ref="G5:P5"/>
    <mergeCell ref="V2:V4"/>
    <mergeCell ref="E23:F23"/>
    <mergeCell ref="E2:U2"/>
    <mergeCell ref="Q5:U5"/>
    <mergeCell ref="Q6:U6"/>
    <mergeCell ref="E24:F24"/>
    <mergeCell ref="E25:F25"/>
    <mergeCell ref="G6:K6"/>
    <mergeCell ref="L6:P6"/>
    <mergeCell ref="E22:F22"/>
    <mergeCell ref="E19:F19"/>
    <mergeCell ref="E18:F18"/>
    <mergeCell ref="E21:F21"/>
    <mergeCell ref="E20:F20"/>
    <mergeCell ref="E15:F15"/>
    <mergeCell ref="J7:K7"/>
    <mergeCell ref="O7:P7"/>
  </mergeCells>
  <conditionalFormatting sqref="W13">
    <cfRule type="containsText" dxfId="26" priority="11" operator="containsText" text="Warning:">
      <formula>NOT(ISERROR(SEARCH("Warning:",W13)))</formula>
    </cfRule>
  </conditionalFormatting>
  <conditionalFormatting sqref="W10">
    <cfRule type="containsText" dxfId="25" priority="10" operator="containsText" text="Warning:">
      <formula>NOT(ISERROR(SEARCH("Warning:",W10)))</formula>
    </cfRule>
  </conditionalFormatting>
  <conditionalFormatting sqref="V8:V13">
    <cfRule type="containsText" dxfId="24" priority="7" operator="containsText" text="Warning:">
      <formula>NOT(ISERROR(SEARCH("Warning:",V8)))</formula>
    </cfRule>
  </conditionalFormatting>
  <conditionalFormatting sqref="X8">
    <cfRule type="containsText" dxfId="23" priority="6" operator="containsText" text="Warning:">
      <formula>NOT(ISERROR(SEARCH("Warning:",X8)))</formula>
    </cfRule>
  </conditionalFormatting>
  <conditionalFormatting sqref="X9:X13">
    <cfRule type="containsText" dxfId="22" priority="5" operator="containsText" text="Warning:">
      <formula>NOT(ISERROR(SEARCH("Warning:",X9)))</formula>
    </cfRule>
  </conditionalFormatting>
  <dataValidations count="1">
    <dataValidation type="decimal" allowBlank="1" showInputMessage="1" showErrorMessage="1" sqref="G8:G13 L8:L13 Q8:Q13">
      <formula1>0</formula1>
      <formula2>999999999999999</formula2>
    </dataValidation>
  </dataValidations>
  <pageMargins left="0.23622047244094491" right="0.23622047244094491" top="0.74803149606299213" bottom="0.74803149606299213" header="0.31496062992125984" footer="0.31496062992125984"/>
  <pageSetup paperSize="8" scale="95"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51" r:id="rId4" name="Button 91">
              <controlPr defaultSize="0" print="0" autoFill="0" autoPict="0" macro="[0]!RestoreColours">
                <anchor moveWithCells="1" sizeWithCells="1">
                  <from>
                    <xdr:col>4</xdr:col>
                    <xdr:colOff>47625</xdr:colOff>
                    <xdr:row>1</xdr:row>
                    <xdr:rowOff>47625</xdr:rowOff>
                  </from>
                  <to>
                    <xdr:col>4</xdr:col>
                    <xdr:colOff>857250</xdr:colOff>
                    <xdr:row>1</xdr:row>
                    <xdr:rowOff>495300</xdr:rowOff>
                  </to>
                </anchor>
              </controlPr>
            </control>
          </mc:Choice>
        </mc:AlternateContent>
        <mc:AlternateContent xmlns:mc="http://schemas.openxmlformats.org/markup-compatibility/2006">
          <mc:Choice Requires="x14">
            <control shapeId="15452" r:id="rId5" name="Button 92">
              <controlPr defaultSize="0" print="0" autoFill="0" autoPict="0" macro="[0]!MainBody">
                <anchor moveWithCells="1" sizeWithCells="1">
                  <from>
                    <xdr:col>4</xdr:col>
                    <xdr:colOff>923925</xdr:colOff>
                    <xdr:row>1</xdr:row>
                    <xdr:rowOff>47625</xdr:rowOff>
                  </from>
                  <to>
                    <xdr:col>5</xdr:col>
                    <xdr:colOff>733425</xdr:colOff>
                    <xdr:row>1</xdr:row>
                    <xdr:rowOff>514350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'Footnotes list'!$D$9:$D$58</xm:f>
          </x14:formula1>
          <xm:sqref>T8:T13 O8:O13 J8:J13</xm:sqref>
        </x14:dataValidation>
        <x14:dataValidation type="list" allowBlank="1" showInputMessage="1" showErrorMessage="1">
          <x14:formula1>
            <xm:f>Lists!$D$2:$D$3</xm:f>
          </x14:formula1>
          <xm:sqref>H8:H13 M8:M13 R8:R13</xm:sqref>
        </x14:dataValidation>
        <x14:dataValidation type="list" allowBlank="1" showInputMessage="1" showErrorMessage="1">
          <x14:formula1>
            <xm:f>Lists!$G$2:$G$3</xm:f>
          </x14:formula1>
          <xm:sqref>I8:I13 N8:N13 S8:S13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41AFAA"/>
    <pageSetUpPr fitToPage="1"/>
  </sheetPr>
  <dimension ref="A1:X27"/>
  <sheetViews>
    <sheetView showGridLines="0" topLeftCell="D1" zoomScaleNormal="100" workbookViewId="0">
      <pane xSplit="3" ySplit="7" topLeftCell="G8" activePane="bottomRight" state="frozen"/>
      <selection activeCell="D1" sqref="D1"/>
      <selection pane="topRight" activeCell="G1" sqref="G1"/>
      <selection pane="bottomLeft" activeCell="D8" sqref="D8"/>
      <selection pane="bottomRight" activeCell="G8" sqref="G8"/>
    </sheetView>
  </sheetViews>
  <sheetFormatPr defaultColWidth="8.7109375" defaultRowHeight="15" x14ac:dyDescent="0.25"/>
  <cols>
    <col min="1" max="1" width="6.7109375" style="58" hidden="1" customWidth="1"/>
    <col min="2" max="2" width="12.5703125" style="58" hidden="1" customWidth="1"/>
    <col min="3" max="3" width="7.85546875" style="58" hidden="1" customWidth="1"/>
    <col min="4" max="4" width="1.28515625" style="58" customWidth="1"/>
    <col min="5" max="5" width="17.28515625" style="58" customWidth="1"/>
    <col min="6" max="6" width="32.140625" style="58" customWidth="1"/>
    <col min="7" max="7" width="15.5703125" style="58" customWidth="1"/>
    <col min="8" max="10" width="3.7109375" style="58" customWidth="1"/>
    <col min="11" max="11" width="12.5703125" style="58" customWidth="1"/>
    <col min="12" max="12" width="15.5703125" style="58" customWidth="1"/>
    <col min="13" max="14" width="3.7109375" style="58" customWidth="1"/>
    <col min="15" max="15" width="3.5703125" style="58" customWidth="1"/>
    <col min="16" max="16" width="12.5703125" style="58" customWidth="1"/>
    <col min="17" max="17" width="15.5703125" style="58" customWidth="1"/>
    <col min="18" max="20" width="3.7109375" style="58" customWidth="1"/>
    <col min="21" max="21" width="12.5703125" style="58" customWidth="1"/>
    <col min="22" max="22" width="34.140625" style="58" hidden="1" customWidth="1"/>
    <col min="23" max="23" width="32.85546875" style="58" hidden="1" customWidth="1"/>
    <col min="24" max="24" width="46.140625" style="58" hidden="1" customWidth="1"/>
    <col min="25" max="16384" width="8.7109375" style="58"/>
  </cols>
  <sheetData>
    <row r="1" spans="1:24" ht="7.5" customHeight="1" thickBot="1" x14ac:dyDescent="0.3"/>
    <row r="2" spans="1:24" ht="50.25" customHeight="1" x14ac:dyDescent="0.25">
      <c r="A2" s="59"/>
      <c r="B2" s="59"/>
      <c r="C2" s="59"/>
      <c r="D2" s="59"/>
      <c r="E2" s="367"/>
      <c r="F2" s="772" t="s">
        <v>487</v>
      </c>
      <c r="G2" s="772"/>
      <c r="H2" s="772"/>
      <c r="I2" s="772"/>
      <c r="J2" s="772"/>
      <c r="K2" s="772"/>
      <c r="L2" s="772"/>
      <c r="M2" s="772"/>
      <c r="N2" s="772"/>
      <c r="O2" s="772"/>
      <c r="P2" s="772"/>
      <c r="Q2" s="772"/>
      <c r="R2" s="772"/>
      <c r="S2" s="772"/>
      <c r="T2" s="772"/>
      <c r="U2" s="773"/>
      <c r="V2" s="763" t="s">
        <v>236</v>
      </c>
      <c r="W2" s="764"/>
      <c r="X2" s="765"/>
    </row>
    <row r="3" spans="1:24" ht="15.75" x14ac:dyDescent="0.25">
      <c r="A3" s="59"/>
      <c r="B3" s="59"/>
      <c r="C3" s="59"/>
      <c r="D3" s="59"/>
      <c r="E3" s="25" t="s">
        <v>1</v>
      </c>
      <c r="F3" s="26" t="str">
        <f>'GETTING STARTED'!G9</f>
        <v>LU</v>
      </c>
      <c r="G3" s="26" t="str">
        <f>IF('GETTING STARTED'!E9="","",'GETTING STARTED'!E9)</f>
        <v>Luxembourg</v>
      </c>
      <c r="H3" s="27"/>
      <c r="I3" s="27"/>
      <c r="J3" s="27"/>
      <c r="K3" s="27"/>
      <c r="L3" s="27"/>
      <c r="M3" s="27"/>
      <c r="N3" s="27"/>
      <c r="O3" s="27"/>
      <c r="P3" s="27"/>
      <c r="Q3" s="27"/>
      <c r="R3" s="27"/>
      <c r="S3" s="27"/>
      <c r="T3" s="27"/>
      <c r="U3" s="80"/>
      <c r="V3" s="766"/>
      <c r="W3" s="767"/>
      <c r="X3" s="768"/>
    </row>
    <row r="4" spans="1:24" ht="16.5" thickBot="1" x14ac:dyDescent="0.3">
      <c r="A4" s="650" t="s">
        <v>512</v>
      </c>
      <c r="B4" s="649" t="s">
        <v>79</v>
      </c>
      <c r="C4" s="60"/>
      <c r="D4" s="60"/>
      <c r="E4" s="29" t="s">
        <v>88</v>
      </c>
      <c r="F4" s="50">
        <f>IF('GETTING STARTED'!E10="","",'GETTING STARTED'!E10)</f>
        <v>2021</v>
      </c>
      <c r="G4" s="30"/>
      <c r="H4" s="30"/>
      <c r="I4" s="30"/>
      <c r="J4" s="30"/>
      <c r="K4" s="30"/>
      <c r="L4" s="30"/>
      <c r="M4" s="30"/>
      <c r="N4" s="30"/>
      <c r="O4" s="30"/>
      <c r="P4" s="30"/>
      <c r="Q4" s="30"/>
      <c r="R4" s="30"/>
      <c r="S4" s="30"/>
      <c r="T4" s="30"/>
      <c r="U4" s="81"/>
      <c r="V4" s="769"/>
      <c r="W4" s="770"/>
      <c r="X4" s="771"/>
    </row>
    <row r="5" spans="1:24" ht="36.950000000000003" customHeight="1" thickBot="1" x14ac:dyDescent="0.3">
      <c r="A5" s="650" t="s">
        <v>263</v>
      </c>
      <c r="B5" s="649" t="s">
        <v>517</v>
      </c>
      <c r="C5" s="60"/>
      <c r="D5" s="60"/>
      <c r="E5" s="651"/>
      <c r="F5" s="652"/>
      <c r="G5" s="754" t="s">
        <v>489</v>
      </c>
      <c r="H5" s="746"/>
      <c r="I5" s="746"/>
      <c r="J5" s="746"/>
      <c r="K5" s="747"/>
      <c r="L5" s="754" t="s">
        <v>490</v>
      </c>
      <c r="M5" s="746"/>
      <c r="N5" s="746"/>
      <c r="O5" s="746"/>
      <c r="P5" s="747"/>
      <c r="Q5" s="754" t="s">
        <v>491</v>
      </c>
      <c r="R5" s="746"/>
      <c r="S5" s="746"/>
      <c r="T5" s="746"/>
      <c r="U5" s="747"/>
      <c r="V5" s="471"/>
      <c r="W5" s="472"/>
      <c r="X5" s="473"/>
    </row>
    <row r="6" spans="1:24" ht="24.95" hidden="1" customHeight="1" thickBot="1" x14ac:dyDescent="0.3">
      <c r="A6" s="60"/>
      <c r="B6" s="60"/>
      <c r="C6" s="60"/>
      <c r="D6" s="60"/>
      <c r="E6" s="474"/>
      <c r="F6" s="653"/>
      <c r="G6" s="475" t="s">
        <v>497</v>
      </c>
      <c r="H6" s="757" t="s">
        <v>488</v>
      </c>
      <c r="I6" s="757" t="s">
        <v>513</v>
      </c>
      <c r="J6" s="774" t="s">
        <v>122</v>
      </c>
      <c r="K6" s="775"/>
      <c r="L6" s="475" t="s">
        <v>496</v>
      </c>
      <c r="M6" s="757" t="s">
        <v>488</v>
      </c>
      <c r="N6" s="480"/>
      <c r="O6" s="774" t="s">
        <v>122</v>
      </c>
      <c r="P6" s="775"/>
      <c r="Q6" s="475" t="s">
        <v>495</v>
      </c>
      <c r="R6" s="757" t="s">
        <v>488</v>
      </c>
      <c r="S6" s="480"/>
      <c r="T6" s="774" t="s">
        <v>122</v>
      </c>
      <c r="U6" s="775"/>
      <c r="V6" s="471"/>
      <c r="W6" s="472"/>
      <c r="X6" s="473"/>
    </row>
    <row r="7" spans="1:24" ht="59.45" customHeight="1" thickBot="1" x14ac:dyDescent="0.3">
      <c r="A7" s="11"/>
      <c r="B7" s="11"/>
      <c r="C7" s="11"/>
      <c r="D7" s="62"/>
      <c r="E7" s="474" t="s">
        <v>508</v>
      </c>
      <c r="F7" s="653" t="s">
        <v>507</v>
      </c>
      <c r="G7" s="517" t="s">
        <v>492</v>
      </c>
      <c r="H7" s="758"/>
      <c r="I7" s="758"/>
      <c r="J7" s="743"/>
      <c r="K7" s="744"/>
      <c r="L7" s="517" t="s">
        <v>493</v>
      </c>
      <c r="M7" s="758"/>
      <c r="N7" s="518" t="s">
        <v>513</v>
      </c>
      <c r="O7" s="743"/>
      <c r="P7" s="744"/>
      <c r="Q7" s="517" t="s">
        <v>494</v>
      </c>
      <c r="R7" s="758"/>
      <c r="S7" s="518" t="s">
        <v>513</v>
      </c>
      <c r="T7" s="743"/>
      <c r="U7" s="744"/>
      <c r="V7" s="153" t="s">
        <v>235</v>
      </c>
      <c r="W7" s="152" t="s">
        <v>234</v>
      </c>
      <c r="X7" s="152" t="s">
        <v>233</v>
      </c>
    </row>
    <row r="8" spans="1:24" ht="24" customHeight="1" thickBot="1" x14ac:dyDescent="0.3">
      <c r="A8" s="11"/>
      <c r="B8" s="11"/>
      <c r="C8" s="11"/>
      <c r="D8" s="66"/>
      <c r="E8" s="535" t="s">
        <v>605</v>
      </c>
      <c r="F8" s="654" t="s">
        <v>498</v>
      </c>
      <c r="G8" s="425"/>
      <c r="H8" s="199"/>
      <c r="I8" s="199"/>
      <c r="J8" s="525"/>
      <c r="K8" s="545" t="str">
        <f>IF(TRIM(J8)="", "", IF(VLOOKUP(J8,'Footnotes list'!$D$9:$E$107,2,FALSE)=0,"",VLOOKUP(J8,'Footnotes list'!$D$9:$E$107,2,FALSE) ) )</f>
        <v/>
      </c>
      <c r="L8" s="527"/>
      <c r="M8" s="199"/>
      <c r="N8" s="199"/>
      <c r="O8" s="547"/>
      <c r="P8" s="526" t="str">
        <f>IF(TRIM(O8)="", "", IF(VLOOKUP(O8,'Footnotes list'!$D$9:$E$107,2,FALSE)=0,"",VLOOKUP(O8,'Footnotes list'!$D$9:$E$107,2,FALSE) ) )</f>
        <v/>
      </c>
      <c r="Q8" s="527"/>
      <c r="R8" s="199"/>
      <c r="S8" s="199"/>
      <c r="T8" s="525"/>
      <c r="U8" s="528" t="str">
        <f>IF(TRIM(T8)="", "", IF(VLOOKUP(T8,'Footnotes list'!$D$9:$E$107,2,FALSE)=0,"",VLOOKUP(T8,'Footnotes list'!$D$9:$E$107,2,FALSE) ) )</f>
        <v/>
      </c>
      <c r="V8" s="516" t="str">
        <f>IF(ISNUMBER(Q8), IF(ABS(Q8-AVERAGE(G8,L8))&gt;0.1*(Q8+AVERAGE(G8,L8)),"Warning: there is a percentage difference higher than 20% between the reference year and the average of the previous 2 years","The percentage difference is below 20%"),"Warning: mandatory cell is empty, please provide value or explanation")</f>
        <v>Warning: mandatory cell is empty, please provide value or explanation</v>
      </c>
      <c r="X8" s="151" t="str">
        <f>CONCATENATE(IF(ISNUMBER(G8),IF(ABS(G8-AVERAGE(L8,Q8))&gt;0.1*(G8+AVERAGE(L8,Q8)),"Warning: there is a percentage difference higher than 20% between column G and the average of the other 2 years ",""),"Warning: mandatory cell in column G is empty, please provide value or explanation "),IF(ISNUMBER(L8),IF(ABS(L8-AVERAGE(G8,Q8))&gt;0.1*(L8+AVERAGE(G8,Q8)),"Warning: there is a percentage difference higher than 20% between column K and the average of the other 2 years ",""),"Warning: mandatory cell in column K is empty, please provide value or explanation "))</f>
        <v xml:space="preserve">Warning: mandatory cell in column G is empty, please provide value or explanation Warning: mandatory cell in column K is empty, please provide value or explanation </v>
      </c>
    </row>
    <row r="9" spans="1:24" ht="24" customHeight="1" thickBot="1" x14ac:dyDescent="0.3">
      <c r="A9" s="11"/>
      <c r="B9" s="11"/>
      <c r="C9" s="11"/>
      <c r="D9" s="66"/>
      <c r="E9" s="535" t="s">
        <v>499</v>
      </c>
      <c r="F9" s="654" t="s">
        <v>500</v>
      </c>
      <c r="G9" s="424"/>
      <c r="H9" s="201"/>
      <c r="I9" s="520"/>
      <c r="J9" s="523"/>
      <c r="K9" s="546" t="str">
        <f>IF(TRIM(J9)="", "", IF(VLOOKUP(J9,'Footnotes list'!$D$9:$E$107,2,FALSE)=0,"",VLOOKUP(J9,'Footnotes list'!$D$9:$E$107,2,FALSE) ) )</f>
        <v/>
      </c>
      <c r="L9" s="519"/>
      <c r="M9" s="201"/>
      <c r="N9" s="520"/>
      <c r="O9" s="542"/>
      <c r="P9" s="522" t="str">
        <f>IF(TRIM(O9)="", "", IF(VLOOKUP(O9,'Footnotes list'!$D$9:$E$107,2,FALSE)=0,"",VLOOKUP(O9,'Footnotes list'!$D$9:$E$107,2,FALSE) ) )</f>
        <v/>
      </c>
      <c r="Q9" s="519"/>
      <c r="R9" s="201"/>
      <c r="S9" s="520"/>
      <c r="T9" s="523"/>
      <c r="U9" s="529" t="str">
        <f>IF(TRIM(T9)="", "", IF(VLOOKUP(T9,'Footnotes list'!$D$9:$E$107,2,FALSE)=0,"",VLOOKUP(T9,'Footnotes list'!$D$9:$E$107,2,FALSE) ) )</f>
        <v/>
      </c>
      <c r="V9" s="516" t="str">
        <f t="shared" ref="V9:V13" si="0">IF(ISNUMBER(Q9), IF(ABS(Q9-AVERAGE(G9,L9))&gt;0.1*(Q9+AVERAGE(G9,L9)),"Warning: there is a percentage difference higher than 20% between the reference year and the average of the previous 2 years","The percentage difference is below 20%"),"Warning: mandatory cell is empty, please provide value or explanation")</f>
        <v>Warning: mandatory cell is empty, please provide value or explanation</v>
      </c>
      <c r="X9" s="151" t="str">
        <f t="shared" ref="X9:X13" si="1">CONCATENATE(IF(ISNUMBER(G9),IF(ABS(G9-AVERAGE(L9,Q9))&gt;0.1*(G9+AVERAGE(L9,Q9)),"Warning: there is a percentage difference higher than 20% between column G and the average of the other 2 years ",""),"Warning: mandatory cell in column G is empty, please provide value or explanation "),IF(ISNUMBER(L9),IF(ABS(L9-AVERAGE(G9,Q9))&gt;0.1*(L9+AVERAGE(G9,Q9)),"Warning: there is a percentage difference higher than 20% between column K and the average of the other 2 years ",""),"Warning: mandatory cell in column K is empty, please provide value or explanation "))</f>
        <v xml:space="preserve">Warning: mandatory cell in column G is empty, please provide value or explanation Warning: mandatory cell in column K is empty, please provide value or explanation </v>
      </c>
    </row>
    <row r="10" spans="1:24" ht="24" customHeight="1" thickBot="1" x14ac:dyDescent="0.3">
      <c r="A10" s="36"/>
      <c r="B10" s="36"/>
      <c r="C10" s="22"/>
      <c r="D10" s="66"/>
      <c r="E10" s="535" t="s">
        <v>607</v>
      </c>
      <c r="F10" s="654" t="s">
        <v>501</v>
      </c>
      <c r="G10" s="424"/>
      <c r="H10" s="201"/>
      <c r="I10" s="520"/>
      <c r="J10" s="523"/>
      <c r="K10" s="546" t="str">
        <f>IF(TRIM(J10)="", "", IF(VLOOKUP(J10,'Footnotes list'!$D$9:$E$107,2,FALSE)=0,"",VLOOKUP(J10,'Footnotes list'!$D$9:$E$107,2,FALSE) ) )</f>
        <v/>
      </c>
      <c r="L10" s="519"/>
      <c r="M10" s="201"/>
      <c r="N10" s="520"/>
      <c r="O10" s="542"/>
      <c r="P10" s="522" t="str">
        <f>IF(TRIM(O10)="", "", IF(VLOOKUP(O10,'Footnotes list'!$D$9:$E$107,2,FALSE)=0,"",VLOOKUP(O10,'Footnotes list'!$D$9:$E$107,2,FALSE) ) )</f>
        <v/>
      </c>
      <c r="Q10" s="519"/>
      <c r="R10" s="201"/>
      <c r="S10" s="520"/>
      <c r="T10" s="523"/>
      <c r="U10" s="529" t="str">
        <f>IF(TRIM(T10)="", "", IF(VLOOKUP(T10,'Footnotes list'!$D$9:$E$107,2,FALSE)=0,"",VLOOKUP(T10,'Footnotes list'!$D$9:$E$107,2,FALSE) ) )</f>
        <v/>
      </c>
      <c r="V10" s="516" t="str">
        <f t="shared" si="0"/>
        <v>Warning: mandatory cell is empty, please provide value or explanation</v>
      </c>
      <c r="W10" s="154" t="str">
        <f>IF( ISNUMBER(Q10), IF((Q10&lt;65),"Warning: please check reported values, the target of 65% is not reached",IF((Q10&gt;100),"Warning: the rate must be below 100, explanatory footnote required", "The country has reached 65% in recycling efficiency")),"Warning: mandatory cell is empty, please provide value")</f>
        <v>Warning: mandatory cell is empty, please provide value</v>
      </c>
      <c r="X10" s="151" t="str">
        <f t="shared" si="1"/>
        <v xml:space="preserve">Warning: mandatory cell in column G is empty, please provide value or explanation Warning: mandatory cell in column K is empty, please provide value or explanation </v>
      </c>
    </row>
    <row r="11" spans="1:24" ht="24" customHeight="1" thickBot="1" x14ac:dyDescent="0.3">
      <c r="A11" s="36"/>
      <c r="B11" s="36"/>
      <c r="C11" s="22"/>
      <c r="D11" s="66"/>
      <c r="E11" s="535" t="s">
        <v>606</v>
      </c>
      <c r="F11" s="654" t="s">
        <v>502</v>
      </c>
      <c r="G11" s="424"/>
      <c r="H11" s="520"/>
      <c r="I11" s="520"/>
      <c r="J11" s="521"/>
      <c r="K11" s="546" t="str">
        <f>IF(TRIM(J11)="", "", IF(VLOOKUP(J11,'Footnotes list'!$D$9:$E$107,2,FALSE)=0,"",VLOOKUP(J11,'Footnotes list'!$D$9:$E$107,2,FALSE) ) )</f>
        <v/>
      </c>
      <c r="L11" s="519"/>
      <c r="M11" s="520"/>
      <c r="N11" s="520"/>
      <c r="O11" s="541"/>
      <c r="P11" s="522" t="str">
        <f>IF(TRIM(O11)="", "", IF(VLOOKUP(O11,'Footnotes list'!$D$9:$E$107,2,FALSE)=0,"",VLOOKUP(O11,'Footnotes list'!$D$9:$E$107,2,FALSE) ) )</f>
        <v/>
      </c>
      <c r="Q11" s="519"/>
      <c r="R11" s="520"/>
      <c r="S11" s="520"/>
      <c r="T11" s="521"/>
      <c r="U11" s="529" t="str">
        <f>IF(TRIM(T11)="", "", IF(VLOOKUP(T11,'Footnotes list'!$D$9:$E$107,2,FALSE)=0,"",VLOOKUP(T11,'Footnotes list'!$D$9:$E$107,2,FALSE) ) )</f>
        <v/>
      </c>
      <c r="V11" s="516" t="str">
        <f t="shared" si="0"/>
        <v>Warning: mandatory cell is empty, please provide value or explanation</v>
      </c>
      <c r="X11" s="151" t="str">
        <f t="shared" si="1"/>
        <v xml:space="preserve">Warning: mandatory cell in column G is empty, please provide value or explanation Warning: mandatory cell in column K is empty, please provide value or explanation </v>
      </c>
    </row>
    <row r="12" spans="1:24" ht="24" customHeight="1" thickBot="1" x14ac:dyDescent="0.3">
      <c r="A12" s="36"/>
      <c r="B12" s="36"/>
      <c r="C12" s="22"/>
      <c r="D12" s="66"/>
      <c r="E12" s="535" t="s">
        <v>503</v>
      </c>
      <c r="F12" s="654" t="s">
        <v>504</v>
      </c>
      <c r="G12" s="424"/>
      <c r="H12" s="201"/>
      <c r="I12" s="520"/>
      <c r="J12" s="523"/>
      <c r="K12" s="546" t="str">
        <f>IF(TRIM(J12)="", "", IF(VLOOKUP(J12,'Footnotes list'!$D$9:$E$107,2,FALSE)=0,"",VLOOKUP(J12,'Footnotes list'!$D$9:$E$107,2,FALSE) ) )</f>
        <v/>
      </c>
      <c r="L12" s="519"/>
      <c r="M12" s="201"/>
      <c r="N12" s="520"/>
      <c r="O12" s="542"/>
      <c r="P12" s="522" t="str">
        <f>IF(TRIM(O12)="", "", IF(VLOOKUP(O12,'Footnotes list'!$D$9:$E$107,2,FALSE)=0,"",VLOOKUP(O12,'Footnotes list'!$D$9:$E$107,2,FALSE) ) )</f>
        <v/>
      </c>
      <c r="Q12" s="519"/>
      <c r="R12" s="201"/>
      <c r="S12" s="520"/>
      <c r="T12" s="523"/>
      <c r="U12" s="529" t="str">
        <f>IF(TRIM(T12)="", "", IF(VLOOKUP(T12,'Footnotes list'!$D$9:$E$107,2,FALSE)=0,"",VLOOKUP(T12,'Footnotes list'!$D$9:$E$107,2,FALSE) ) )</f>
        <v/>
      </c>
      <c r="V12" s="516" t="str">
        <f t="shared" si="0"/>
        <v>Warning: mandatory cell is empty, please provide value or explanation</v>
      </c>
      <c r="X12" s="151" t="str">
        <f t="shared" si="1"/>
        <v xml:space="preserve">Warning: mandatory cell in column G is empty, please provide value or explanation Warning: mandatory cell in column K is empty, please provide value or explanation </v>
      </c>
    </row>
    <row r="13" spans="1:24" ht="24" customHeight="1" thickBot="1" x14ac:dyDescent="0.3">
      <c r="A13" s="22"/>
      <c r="B13" s="22"/>
      <c r="C13" s="22"/>
      <c r="D13" s="66"/>
      <c r="E13" s="536" t="s">
        <v>505</v>
      </c>
      <c r="F13" s="655" t="s">
        <v>506</v>
      </c>
      <c r="G13" s="423" t="str">
        <f>IF(TRIM(CONCATENATE(G8,G9,G10,G11,G12))="","",SUM(G8,G9,G10,G11,G12))</f>
        <v/>
      </c>
      <c r="H13" s="203"/>
      <c r="I13" s="530"/>
      <c r="J13" s="531"/>
      <c r="K13" s="554" t="str">
        <f>IF(TRIM(J13)="", "", IF(VLOOKUP(J13,'Footnotes list'!$D$9:$E$107,2,FALSE)=0,"",VLOOKUP(J13,'Footnotes list'!$D$9:$E$107,2,FALSE) ) )</f>
        <v/>
      </c>
      <c r="L13" s="533" t="str">
        <f>IF(TRIM(CONCATENATE(L8,L9,L10,L11,L12))="","",SUM(L8,L9,L10,L11,L12))</f>
        <v/>
      </c>
      <c r="M13" s="203"/>
      <c r="N13" s="530"/>
      <c r="O13" s="555"/>
      <c r="P13" s="532" t="str">
        <f>IF(TRIM(O13)="", "", IF(VLOOKUP(O13,'Footnotes list'!$D$9:$E$107,2,FALSE)=0,"",VLOOKUP(O13,'Footnotes list'!$D$9:$E$107,2,FALSE) ) )</f>
        <v/>
      </c>
      <c r="Q13" s="533" t="str">
        <f>IF(TRIM(CONCATENATE(Q8,Q9,Q10,Q11,Q12))="","",SUM(Q8,Q9,Q10,Q11,Q12))</f>
        <v/>
      </c>
      <c r="R13" s="203"/>
      <c r="S13" s="530"/>
      <c r="T13" s="531"/>
      <c r="U13" s="534" t="str">
        <f>IF(TRIM(T13)="", "", IF(VLOOKUP(T13,'Footnotes list'!$D$9:$E$107,2,FALSE)=0,"",VLOOKUP(T13,'Footnotes list'!$D$9:$E$107,2,FALSE) ) )</f>
        <v/>
      </c>
      <c r="V13" s="516" t="str">
        <f t="shared" si="0"/>
        <v>Warning: mandatory cell is empty, please provide value or explanation</v>
      </c>
      <c r="W13" s="154" t="str">
        <f>IF( ISNUMBER(Q13), IF((Q13&gt;100),"Warning: the rate must be below 100, explanatory footnote required",""),"Warning: mandatory cell is empty, please provide value")</f>
        <v>Warning: mandatory cell is empty, please provide value</v>
      </c>
      <c r="X13" s="151" t="str">
        <f t="shared" si="1"/>
        <v xml:space="preserve">Warning: mandatory cell in column G is empty, please provide value or explanation Warning: mandatory cell in column K is empty, please provide value or explanation </v>
      </c>
    </row>
    <row r="14" spans="1:24" ht="9.75" customHeight="1" x14ac:dyDescent="0.25">
      <c r="D14" s="61"/>
      <c r="G14" s="544"/>
      <c r="K14" s="544"/>
      <c r="O14" s="544"/>
      <c r="W14" s="89"/>
    </row>
    <row r="15" spans="1:24" ht="12.75" customHeight="1" x14ac:dyDescent="0.25">
      <c r="E15" s="37" t="s">
        <v>110</v>
      </c>
      <c r="F15" s="37"/>
      <c r="G15" s="544"/>
      <c r="K15" s="544"/>
      <c r="O15" s="544"/>
    </row>
    <row r="16" spans="1:24" ht="3.75" customHeight="1" x14ac:dyDescent="0.25">
      <c r="E16" s="38"/>
      <c r="F16" s="38"/>
      <c r="G16" s="544"/>
      <c r="K16" s="544"/>
      <c r="O16" s="544"/>
    </row>
    <row r="17" spans="1:24" s="11" customFormat="1" x14ac:dyDescent="0.25">
      <c r="A17" s="58"/>
      <c r="B17" s="77"/>
      <c r="C17" s="77"/>
      <c r="E17" s="52" t="s">
        <v>111</v>
      </c>
      <c r="F17" s="52"/>
      <c r="G17" s="548"/>
      <c r="H17" s="52"/>
      <c r="I17" s="52"/>
      <c r="J17" s="53"/>
      <c r="K17" s="550"/>
      <c r="O17" s="550"/>
    </row>
    <row r="18" spans="1:24" s="11" customFormat="1" x14ac:dyDescent="0.25">
      <c r="A18" s="58"/>
      <c r="B18" s="58"/>
      <c r="C18" s="58"/>
      <c r="E18" s="740" t="s">
        <v>396</v>
      </c>
      <c r="F18" s="741"/>
      <c r="G18" s="549"/>
      <c r="H18" s="54"/>
      <c r="I18" s="54"/>
      <c r="J18" s="54"/>
      <c r="K18" s="550"/>
      <c r="M18" s="12"/>
      <c r="N18" s="12"/>
      <c r="O18" s="551"/>
      <c r="P18" s="12"/>
      <c r="Q18" s="12"/>
      <c r="R18" s="12"/>
      <c r="S18" s="12"/>
      <c r="T18" s="12"/>
      <c r="U18" s="12"/>
      <c r="V18" s="12"/>
    </row>
    <row r="19" spans="1:24" s="11" customFormat="1" ht="41.45" customHeight="1" x14ac:dyDescent="0.25">
      <c r="A19" s="58"/>
      <c r="B19" s="58"/>
      <c r="C19" s="58"/>
      <c r="E19" s="734" t="s">
        <v>421</v>
      </c>
      <c r="F19" s="760"/>
      <c r="G19" s="556"/>
      <c r="H19" s="54"/>
      <c r="I19" s="54"/>
      <c r="J19" s="190"/>
      <c r="K19" s="550"/>
      <c r="L19" s="191"/>
      <c r="M19" s="191"/>
      <c r="N19" s="191"/>
      <c r="O19" s="550"/>
      <c r="P19" s="191"/>
      <c r="Q19" s="191"/>
      <c r="R19" s="191"/>
      <c r="S19" s="191"/>
      <c r="T19" s="191"/>
      <c r="U19" s="191"/>
      <c r="V19" s="191"/>
      <c r="W19" s="191"/>
      <c r="X19" s="191"/>
    </row>
    <row r="20" spans="1:24" s="22" customFormat="1" ht="14.45" customHeight="1" x14ac:dyDescent="0.25">
      <c r="A20" s="58"/>
      <c r="B20" s="58"/>
      <c r="C20" s="58"/>
      <c r="E20" s="761" t="s">
        <v>121</v>
      </c>
      <c r="F20" s="762"/>
      <c r="G20" s="549"/>
      <c r="H20" s="39"/>
      <c r="I20" s="39"/>
      <c r="J20" s="192"/>
      <c r="K20" s="549"/>
      <c r="L20" s="193"/>
      <c r="M20" s="193"/>
      <c r="N20" s="193"/>
      <c r="O20" s="553"/>
      <c r="P20" s="193"/>
      <c r="Q20" s="193"/>
      <c r="R20" s="193"/>
      <c r="S20" s="193"/>
      <c r="T20" s="193"/>
      <c r="U20" s="193"/>
      <c r="V20" s="193"/>
      <c r="W20" s="193"/>
      <c r="X20" s="193"/>
    </row>
    <row r="21" spans="1:24" s="22" customFormat="1" ht="88.5" customHeight="1" x14ac:dyDescent="0.25">
      <c r="A21" s="58"/>
      <c r="B21" s="58"/>
      <c r="C21" s="58"/>
      <c r="E21" s="755" t="s">
        <v>523</v>
      </c>
      <c r="F21" s="755"/>
      <c r="G21" s="552"/>
      <c r="H21" s="482"/>
      <c r="I21" s="482"/>
      <c r="J21" s="482"/>
      <c r="K21" s="552"/>
      <c r="L21" s="482"/>
      <c r="M21" s="482"/>
      <c r="N21" s="482"/>
      <c r="O21" s="552"/>
      <c r="P21" s="482"/>
      <c r="Q21" s="482"/>
      <c r="R21" s="482"/>
      <c r="U21" s="193"/>
      <c r="V21" s="193"/>
      <c r="W21" s="193"/>
      <c r="X21" s="193"/>
    </row>
    <row r="22" spans="1:24" s="22" customFormat="1" ht="132.6" customHeight="1" x14ac:dyDescent="0.25">
      <c r="A22" s="58"/>
      <c r="B22" s="58"/>
      <c r="C22" s="58"/>
      <c r="E22" s="756" t="s">
        <v>524</v>
      </c>
      <c r="F22" s="756"/>
      <c r="G22" s="552"/>
      <c r="H22" s="482"/>
      <c r="I22" s="482"/>
      <c r="J22" s="482"/>
      <c r="K22" s="552"/>
      <c r="L22" s="482"/>
      <c r="M22" s="482"/>
      <c r="N22" s="482"/>
      <c r="O22" s="552"/>
      <c r="P22" s="482"/>
      <c r="Q22" s="482"/>
      <c r="R22" s="482"/>
      <c r="U22" s="193"/>
      <c r="V22" s="193"/>
      <c r="W22" s="193"/>
      <c r="X22" s="193"/>
    </row>
    <row r="23" spans="1:24" s="22" customFormat="1" ht="69" customHeight="1" x14ac:dyDescent="0.25">
      <c r="A23" s="58"/>
      <c r="B23" s="58"/>
      <c r="C23" s="58"/>
      <c r="E23" s="759" t="s">
        <v>529</v>
      </c>
      <c r="F23" s="759"/>
      <c r="J23" s="193"/>
      <c r="K23" s="193"/>
      <c r="L23" s="193"/>
      <c r="M23" s="193"/>
      <c r="N23" s="193"/>
      <c r="O23" s="193"/>
      <c r="P23" s="193"/>
      <c r="Q23" s="193"/>
      <c r="R23" s="193"/>
      <c r="S23" s="193"/>
      <c r="T23" s="193"/>
      <c r="U23" s="193"/>
      <c r="V23" s="193"/>
      <c r="W23" s="193"/>
      <c r="X23" s="193"/>
    </row>
    <row r="24" spans="1:24" x14ac:dyDescent="0.25">
      <c r="J24" s="196"/>
      <c r="K24" s="196"/>
      <c r="L24" s="196"/>
      <c r="M24" s="196"/>
      <c r="N24" s="196"/>
      <c r="O24" s="196"/>
      <c r="P24" s="196"/>
      <c r="Q24" s="196"/>
      <c r="R24" s="196"/>
      <c r="S24" s="196"/>
      <c r="T24" s="196"/>
      <c r="U24" s="196"/>
      <c r="V24" s="196"/>
      <c r="W24" s="196"/>
      <c r="X24" s="196"/>
    </row>
    <row r="25" spans="1:24" x14ac:dyDescent="0.25">
      <c r="E25" s="78"/>
      <c r="F25" s="78"/>
    </row>
    <row r="27" spans="1:24" x14ac:dyDescent="0.25">
      <c r="B27" s="77"/>
      <c r="C27" s="77"/>
      <c r="D27" s="77"/>
      <c r="Q27" s="79"/>
    </row>
  </sheetData>
  <sheetProtection algorithmName="SHA-512" hashValue="otqHvPBLnmK8y0YO8QPh2PKEBvVd1Z1kkXD/79h7A9whtoo2SbdFnuFg1JUPgtm37S10ZCNLJ/snIm4PAPvx3Q==" saltValue="lRWhyBiu3gwFN29RNYJYHg==" spinCount="100000" sheet="1" objects="1" scenarios="1"/>
  <mergeCells count="18">
    <mergeCell ref="V2:X4"/>
    <mergeCell ref="F2:U2"/>
    <mergeCell ref="G5:K5"/>
    <mergeCell ref="H6:H7"/>
    <mergeCell ref="J6:K7"/>
    <mergeCell ref="T6:U7"/>
    <mergeCell ref="L5:P5"/>
    <mergeCell ref="Q5:U5"/>
    <mergeCell ref="M6:M7"/>
    <mergeCell ref="O6:P7"/>
    <mergeCell ref="E21:F21"/>
    <mergeCell ref="E22:F22"/>
    <mergeCell ref="R6:R7"/>
    <mergeCell ref="I6:I7"/>
    <mergeCell ref="E23:F23"/>
    <mergeCell ref="E18:F18"/>
    <mergeCell ref="E19:F19"/>
    <mergeCell ref="E20:F20"/>
  </mergeCells>
  <conditionalFormatting sqref="V8">
    <cfRule type="containsText" dxfId="21" priority="10" operator="containsText" text="Warning:">
      <formula>NOT(ISERROR(SEARCH("Warning:",V8)))</formula>
    </cfRule>
  </conditionalFormatting>
  <conditionalFormatting sqref="W13">
    <cfRule type="containsText" dxfId="20" priority="7" operator="containsText" text="Warning:">
      <formula>NOT(ISERROR(SEARCH("Warning:",W13)))</formula>
    </cfRule>
  </conditionalFormatting>
  <conditionalFormatting sqref="W10">
    <cfRule type="containsText" dxfId="19" priority="6" operator="containsText" text="Warning:">
      <formula>NOT(ISERROR(SEARCH("Warning:",W10)))</formula>
    </cfRule>
  </conditionalFormatting>
  <conditionalFormatting sqref="V9:V13">
    <cfRule type="containsText" dxfId="18" priority="4" operator="containsText" text="Warning:">
      <formula>NOT(ISERROR(SEARCH("Warning:",V9)))</formula>
    </cfRule>
  </conditionalFormatting>
  <conditionalFormatting sqref="X8">
    <cfRule type="containsText" dxfId="17" priority="3" operator="containsText" text="Warning:">
      <formula>NOT(ISERROR(SEARCH("Warning:",X8)))</formula>
    </cfRule>
  </conditionalFormatting>
  <conditionalFormatting sqref="X9:X13">
    <cfRule type="containsText" dxfId="16" priority="2" operator="containsText" text="Warning:">
      <formula>NOT(ISERROR(SEARCH("Warning:",X9)))</formula>
    </cfRule>
  </conditionalFormatting>
  <dataValidations xWindow="696" yWindow="440" count="1">
    <dataValidation type="decimal" allowBlank="1" showInputMessage="1" showErrorMessage="1" sqref="G8:G13 L8:L13 Q8:Q13">
      <formula1>0</formula1>
      <formula2>999999999999999</formula2>
    </dataValidation>
  </dataValidations>
  <pageMargins left="0.23622047244094491" right="0.23622047244094491" top="0.74803149606299213" bottom="0.74803149606299213" header="0.31496062992125984" footer="0.31496062992125984"/>
  <pageSetup paperSize="8"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37" r:id="rId4" name="Button 53">
              <controlPr defaultSize="0" print="0" autoFill="0" autoPict="0" macro="[0]!RestoreColours">
                <anchor moveWithCells="1" sizeWithCells="1">
                  <from>
                    <xdr:col>4</xdr:col>
                    <xdr:colOff>66675</xdr:colOff>
                    <xdr:row>1</xdr:row>
                    <xdr:rowOff>66675</xdr:rowOff>
                  </from>
                  <to>
                    <xdr:col>4</xdr:col>
                    <xdr:colOff>847725</xdr:colOff>
                    <xdr:row>1</xdr:row>
                    <xdr:rowOff>581025</xdr:rowOff>
                  </to>
                </anchor>
              </controlPr>
            </control>
          </mc:Choice>
        </mc:AlternateContent>
        <mc:AlternateContent xmlns:mc="http://schemas.openxmlformats.org/markup-compatibility/2006">
          <mc:Choice Requires="x14">
            <control shapeId="16438" r:id="rId5" name="Button 54">
              <controlPr defaultSize="0" print="0" autoFill="0" autoPict="0" macro="[0]!MainBody">
                <anchor moveWithCells="1" sizeWithCells="1">
                  <from>
                    <xdr:col>4</xdr:col>
                    <xdr:colOff>895350</xdr:colOff>
                    <xdr:row>1</xdr:row>
                    <xdr:rowOff>57150</xdr:rowOff>
                  </from>
                  <to>
                    <xdr:col>5</xdr:col>
                    <xdr:colOff>619125</xdr:colOff>
                    <xdr:row>1</xdr:row>
                    <xdr:rowOff>581025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96" yWindow="440" count="3">
        <x14:dataValidation type="list" allowBlank="1" showInputMessage="1" showErrorMessage="1">
          <x14:formula1>
            <xm:f>'Footnotes list'!$D$9:$D$58</xm:f>
          </x14:formula1>
          <xm:sqref>J8:J13 O8:O13 T8:T13</xm:sqref>
        </x14:dataValidation>
        <x14:dataValidation type="list" allowBlank="1" showInputMessage="1" showErrorMessage="1">
          <x14:formula1>
            <xm:f>Lists!$D$2:$D$3</xm:f>
          </x14:formula1>
          <xm:sqref>M8:M13 H8:H13 R8:R13</xm:sqref>
        </x14:dataValidation>
        <x14:dataValidation type="list" allowBlank="1" showInputMessage="1" showErrorMessage="1">
          <x14:formula1>
            <xm:f>Lists!$G$2:$G$3</xm:f>
          </x14:formula1>
          <xm:sqref>I8:I13 N8:N13 S8:S13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13</vt:i4>
      </vt:variant>
    </vt:vector>
  </HeadingPairs>
  <TitlesOfParts>
    <vt:vector size="42" baseType="lpstr">
      <vt:lpstr>COVER</vt:lpstr>
      <vt:lpstr>INDEX</vt:lpstr>
      <vt:lpstr>Basic Instructions</vt:lpstr>
      <vt:lpstr>Methodology</vt:lpstr>
      <vt:lpstr>Validation rules</vt:lpstr>
      <vt:lpstr>GETTING STARTED</vt:lpstr>
      <vt:lpstr>Footnotes list</vt:lpstr>
      <vt:lpstr>Table_1</vt:lpstr>
      <vt:lpstr>Table_2</vt:lpstr>
      <vt:lpstr>Table_2 (Prefilling)</vt:lpstr>
      <vt:lpstr>MaterialFlowEstimation</vt:lpstr>
      <vt:lpstr>Quality_report</vt:lpstr>
      <vt:lpstr>ErrorLog</vt:lpstr>
      <vt:lpstr>Changelog</vt:lpstr>
      <vt:lpstr>Pre-filling parameters</vt:lpstr>
      <vt:lpstr>Lists</vt:lpstr>
      <vt:lpstr>x_not_applicable_Locks</vt:lpstr>
      <vt:lpstr>StandardFootnotes</vt:lpstr>
      <vt:lpstr>x_notapplicableNotStandardRules</vt:lpstr>
      <vt:lpstr>CannotBeZero</vt:lpstr>
      <vt:lpstr>MacroBehaviour</vt:lpstr>
      <vt:lpstr>Summations</vt:lpstr>
      <vt:lpstr>x_not_applicable_SimpleRatios</vt:lpstr>
      <vt:lpstr>Mandatory</vt:lpstr>
      <vt:lpstr>MustNotBeNegative</vt:lpstr>
      <vt:lpstr>Thresholds</vt:lpstr>
      <vt:lpstr>IsFormula</vt:lpstr>
      <vt:lpstr>FootnoteContent</vt:lpstr>
      <vt:lpstr>IsNumeric</vt:lpstr>
      <vt:lpstr>_1._Objective_of_the_report</vt:lpstr>
      <vt:lpstr>_2._General_information</vt:lpstr>
      <vt:lpstr>_3._General_information_on_data_collection</vt:lpstr>
      <vt:lpstr>_4._Information_concerning_measurement_using_the_methodology_set_out_in_Annex_III</vt:lpstr>
      <vt:lpstr>_5._Information_concerning_measurement_using_the_methodology_set_out_in_Annex_IV_to_Delegated_Decision__EU__2019_1597</vt:lpstr>
      <vt:lpstr>_6._Voluntary_reporting</vt:lpstr>
      <vt:lpstr>_7._Methodological_changes_and_problems_notifications</vt:lpstr>
      <vt:lpstr>_8._Confidentiality</vt:lpstr>
      <vt:lpstr>_9._Main_national_websites__reference_documents_and_publications</vt:lpstr>
      <vt:lpstr>Quality_report!_ftn1</vt:lpstr>
      <vt:lpstr>Quality_report!_ftnref1</vt:lpstr>
      <vt:lpstr>Annual_consumption_of_lightweight_plastic_carrier_bags_QUALITY_REPORT</vt:lpstr>
      <vt:lpstr>ANNUAL_CONSUMPTION_OF_LIGHTWEIGHT_PLASTIC_CARRIER_BAGS_QUESTIONS_ON_METHODOLOGY_AND_COVERAGE</vt:lpstr>
    </vt:vector>
  </TitlesOfParts>
  <Company>ITICS - Sogeti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Preponiot</dc:creator>
  <cp:lastModifiedBy>Isabelle Naegelen</cp:lastModifiedBy>
  <cp:lastPrinted>2022-06-02T22:20:16Z</cp:lastPrinted>
  <dcterms:created xsi:type="dcterms:W3CDTF">2020-02-06T16:26:13Z</dcterms:created>
  <dcterms:modified xsi:type="dcterms:W3CDTF">2023-07-19T09:43:55Z</dcterms:modified>
</cp:coreProperties>
</file>