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11.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DS286\Desktop\OpenData\"/>
    </mc:Choice>
  </mc:AlternateContent>
  <bookViews>
    <workbookView xWindow="0" yWindow="0" windowWidth="19200" windowHeight="6000" tabRatio="845" firstSheet="9" activeTab="31"/>
  </bookViews>
  <sheets>
    <sheet name="COVER" sheetId="144" r:id="rId1"/>
    <sheet name="INDEX" sheetId="145" r:id="rId2"/>
    <sheet name="Basic Instructions" sheetId="146" r:id="rId3"/>
    <sheet name="Methodology" sheetId="147" r:id="rId4"/>
    <sheet name="Validation rules" sheetId="150" r:id="rId5"/>
    <sheet name="GETTING STARTED" sheetId="148" r:id="rId6"/>
    <sheet name="Footnotes list" sheetId="149" r:id="rId7"/>
    <sheet name="Table_1" sheetId="115" r:id="rId8"/>
    <sheet name="Table_1a" sheetId="120" r:id="rId9"/>
    <sheet name="Table_2" sheetId="121" r:id="rId10"/>
    <sheet name="Table_3" sheetId="117" r:id="rId11"/>
    <sheet name="ErrorLog" sheetId="142" r:id="rId12"/>
    <sheet name="Changelog" sheetId="143" state="hidden" r:id="rId13"/>
    <sheet name="Lists" sheetId="122" state="hidden" r:id="rId14"/>
    <sheet name="Locks" sheetId="133" state="hidden" r:id="rId15"/>
    <sheet name="Summations" sheetId="135" state="hidden" r:id="rId16"/>
    <sheet name="Mandatory" sheetId="136" state="hidden" r:id="rId17"/>
    <sheet name="MustNotBeNegative" sheetId="137" state="hidden" r:id="rId18"/>
    <sheet name="Thresholds" sheetId="138" state="hidden" r:id="rId19"/>
    <sheet name="IsFormula" sheetId="139" state="hidden" r:id="rId20"/>
    <sheet name="FootnoteContent" sheetId="140" state="hidden" r:id="rId21"/>
    <sheet name="ForbiddenStrings" sheetId="151" state="hidden" r:id="rId22"/>
    <sheet name="IsNumeric" sheetId="141" state="hidden" r:id="rId23"/>
    <sheet name="MacroBehaviour" sheetId="152" state="hidden" r:id="rId24"/>
    <sheet name="Metadata" sheetId="90" r:id="rId25"/>
    <sheet name="Quality_report &gt;&gt;&gt;" sheetId="130" r:id="rId26"/>
    <sheet name="Overview &amp; Waste Gen." sheetId="118" r:id="rId27"/>
    <sheet name="Waste Management" sheetId="126" r:id="rId28"/>
    <sheet name="Data Accuracy" sheetId="127" r:id="rId29"/>
    <sheet name="Reusable &amp; Traceability" sheetId="128" r:id="rId30"/>
    <sheet name="Confidentiality &amp; References" sheetId="131" r:id="rId31"/>
    <sheet name="Any further detailed data..." sheetId="132" r:id="rId32"/>
  </sheets>
  <definedNames>
    <definedName name="_1._General_information" localSheetId="26">'Overview &amp; Waste Gen.'!$A$4</definedName>
    <definedName name="_2._Data_reporting___questionnaire">#REF!</definedName>
    <definedName name="_2._Description_of_the_parties_involved_in_the_data_collection" localSheetId="26">'Overview &amp; Waste Gen.'!$A$14</definedName>
    <definedName name="_2._Legal_acts">#REF!</definedName>
    <definedName name="_3._Data_reporting___questionnaire">#REF!</definedName>
    <definedName name="_3._Description_of_methods_used" localSheetId="26">'Overview &amp; Waste Gen.'!$A$21</definedName>
    <definedName name="_3._Methodology_for_reporting_by_numbers">#REF!</definedName>
    <definedName name="_4._Accuracy_of_the_data" localSheetId="28">'Data Accuracy'!$A$4</definedName>
    <definedName name="_5._Confidentiality" localSheetId="30">'Confidentiality &amp; References'!$A$4</definedName>
    <definedName name="_6._Main_national_websites__reference_documents_and_publications" localSheetId="30">'Confidentiality &amp; References'!$A$8</definedName>
    <definedName name="_xlnm._FilterDatabase" localSheetId="11" hidden="1">ErrorLog!$B$1:$F$109</definedName>
    <definedName name="_xlnm._FilterDatabase" localSheetId="6" hidden="1">'Footnotes list'!$C$2:$E$58</definedName>
    <definedName name="Annual_consumption_of_lightweight_plastic_carrier_bags_QUALITY_REPORT" localSheetId="30">'Confidentiality &amp; References'!$D$1</definedName>
    <definedName name="Annual_consumption_of_lightweight_plastic_carrier_bags_QUALITY_REPORT" localSheetId="28">'Data Accuracy'!$D$1</definedName>
    <definedName name="Annual_consumption_of_lightweight_plastic_carrier_bags_QUALITY_REPORT" localSheetId="26">'Overview &amp; Waste Gen.'!$D$1</definedName>
    <definedName name="Annual_consumption_of_lightweight_plastic_carrier_bags_QUALITY_REPORT" localSheetId="25">'Quality_report &gt;&gt;&gt;'!$D$1</definedName>
    <definedName name="Annual_consumption_of_lightweight_plastic_carrier_bags_QUALITY_REPORT" localSheetId="29">'Reusable &amp; Traceability'!$D$1</definedName>
    <definedName name="Annual_consumption_of_lightweight_plastic_carrier_bags_QUALITY_REPORT" localSheetId="27">'Waste Management'!$D$1</definedName>
    <definedName name="ANNUAL_CONSUMPTION_OF_LIGHTWEIGHT_PLASTIC_CARRIER_BAGS_QUESTIONS_ON_METHODOLOGY_AND_COVERAGE" localSheetId="30">'Confidentiality &amp; References'!$D$1</definedName>
    <definedName name="ANNUAL_CONSUMPTION_OF_LIGHTWEIGHT_PLASTIC_CARRIER_BAGS_QUESTIONS_ON_METHODOLOGY_AND_COVERAGE" localSheetId="28">'Data Accuracy'!$D$1</definedName>
    <definedName name="ANNUAL_CONSUMPTION_OF_LIGHTWEIGHT_PLASTIC_CARRIER_BAGS_QUESTIONS_ON_METHODOLOGY_AND_COVERAGE" localSheetId="26">'Overview &amp; Waste Gen.'!$D$1</definedName>
    <definedName name="ANNUAL_CONSUMPTION_OF_LIGHTWEIGHT_PLASTIC_CARRIER_BAGS_QUESTIONS_ON_METHODOLOGY_AND_COVERAGE" localSheetId="25">'Quality_report &gt;&gt;&gt;'!$D$1</definedName>
    <definedName name="ANNUAL_CONSUMPTION_OF_LIGHTWEIGHT_PLASTIC_CARRIER_BAGS_QUESTIONS_ON_METHODOLOGY_AND_COVERAGE" localSheetId="29">'Reusable &amp; Traceability'!$D$1</definedName>
    <definedName name="ANNUAL_CONSUMPTION_OF_LIGHTWEIGHT_PLASTIC_CARRIER_BAGS_QUESTIONS_ON_METHODOLOGY_AND_COVERAGE" localSheetId="27">'Waste Management'!$D$1</definedName>
    <definedName name="Legal_acts">#REF!</definedName>
    <definedName name="_xlnm.Print_Titles" localSheetId="2">'Basic Instructions'!$2:$7</definedName>
    <definedName name="_xlnm.Print_Titles" localSheetId="6">'Footnotes list'!$2:$8</definedName>
    <definedName name="_xlnm.Print_Titles" localSheetId="5">'GETTING STARTED'!$2:$8</definedName>
    <definedName name="_xlnm.Print_Titles" localSheetId="1">INDEX!$2:$8</definedName>
    <definedName name="_xlnm.Print_Titles" localSheetId="24">Metadata!$2:$5</definedName>
    <definedName name="_xlnm.Print_Titles" localSheetId="3">Methodology!$2:$7</definedName>
    <definedName name="_xlnm.Print_Titles" localSheetId="4">'Validation rules'!$2:$7</definedName>
  </definedNames>
  <calcPr calcId="162913"/>
</workbook>
</file>

<file path=xl/calcChain.xml><?xml version="1.0" encoding="utf-8"?>
<calcChain xmlns="http://schemas.openxmlformats.org/spreadsheetml/2006/main">
  <c r="G13" i="120" l="1"/>
  <c r="W10" i="115"/>
  <c r="K10" i="115"/>
  <c r="G10" i="115" l="1"/>
  <c r="P79" i="118" l="1"/>
  <c r="P80" i="118"/>
  <c r="P81" i="118"/>
  <c r="P78" i="118"/>
  <c r="O66" i="118" l="1"/>
  <c r="N10" i="131" l="1"/>
  <c r="N6" i="131"/>
  <c r="O28" i="128"/>
  <c r="O29" i="128"/>
  <c r="O30" i="128"/>
  <c r="O31" i="128"/>
  <c r="O32" i="128"/>
  <c r="O33" i="128"/>
  <c r="O27" i="128"/>
  <c r="N36" i="128"/>
  <c r="N23" i="128"/>
  <c r="N19" i="128"/>
  <c r="N9" i="128"/>
  <c r="N6" i="128"/>
  <c r="O24" i="127"/>
  <c r="N19" i="127"/>
  <c r="N9" i="127"/>
  <c r="N6" i="127"/>
  <c r="O74" i="118"/>
  <c r="O73" i="118"/>
  <c r="O67" i="118"/>
  <c r="O68" i="118"/>
  <c r="P69" i="126"/>
  <c r="P56" i="126"/>
  <c r="P50" i="126"/>
  <c r="O95" i="126"/>
  <c r="O96" i="126"/>
  <c r="O94" i="126"/>
  <c r="O31" i="126"/>
  <c r="O32" i="126"/>
  <c r="O33" i="126"/>
  <c r="O34" i="126"/>
  <c r="O35" i="126"/>
  <c r="O36" i="126"/>
  <c r="O30" i="126"/>
  <c r="N78" i="126" l="1"/>
  <c r="N75" i="126"/>
  <c r="N73" i="126"/>
  <c r="N45" i="126"/>
  <c r="N42" i="126"/>
  <c r="N40" i="126"/>
  <c r="N23" i="126"/>
  <c r="N7" i="126"/>
  <c r="N85" i="118" l="1"/>
  <c r="N101" i="118" l="1"/>
  <c r="N104" i="118" l="1"/>
  <c r="C3" i="90"/>
  <c r="G9" i="148" l="1"/>
  <c r="AI10" i="115" l="1"/>
  <c r="O10" i="115"/>
  <c r="AE10" i="115"/>
  <c r="C4" i="90" l="1"/>
  <c r="AT18" i="117" l="1"/>
  <c r="AT17" i="117"/>
  <c r="AT16" i="117"/>
  <c r="AT15" i="117"/>
  <c r="AT14" i="117"/>
  <c r="AT13" i="117"/>
  <c r="AT12" i="117"/>
  <c r="AT11" i="117"/>
  <c r="AP18" i="117"/>
  <c r="AP17" i="117"/>
  <c r="AP16" i="117"/>
  <c r="AP15" i="117"/>
  <c r="AP14" i="117"/>
  <c r="AP13" i="117"/>
  <c r="AP12" i="117"/>
  <c r="AP11" i="117"/>
  <c r="AL18" i="117"/>
  <c r="AL17" i="117"/>
  <c r="AL16" i="117"/>
  <c r="AL15" i="117"/>
  <c r="AL14" i="117"/>
  <c r="AL13" i="117"/>
  <c r="AL12" i="117"/>
  <c r="AL11" i="117"/>
  <c r="AH18" i="117"/>
  <c r="AH17" i="117"/>
  <c r="AH16" i="117"/>
  <c r="AH15" i="117"/>
  <c r="AH14" i="117"/>
  <c r="AH13" i="117"/>
  <c r="AH12" i="117"/>
  <c r="AH11" i="117"/>
  <c r="AD18" i="117"/>
  <c r="AD17" i="117"/>
  <c r="AD16" i="117"/>
  <c r="AD15" i="117"/>
  <c r="AD14" i="117"/>
  <c r="AD13" i="117"/>
  <c r="AD12" i="117"/>
  <c r="AD11" i="117"/>
  <c r="Z18" i="117"/>
  <c r="Z17" i="117"/>
  <c r="Z16" i="117"/>
  <c r="Z15" i="117"/>
  <c r="Z14" i="117"/>
  <c r="Z13" i="117"/>
  <c r="Z12" i="117"/>
  <c r="Z11" i="117"/>
  <c r="V18" i="117"/>
  <c r="V17" i="117"/>
  <c r="V16" i="117"/>
  <c r="V15" i="117"/>
  <c r="V14" i="117"/>
  <c r="V13" i="117"/>
  <c r="V12" i="117"/>
  <c r="V11" i="117"/>
  <c r="R18" i="117"/>
  <c r="R17" i="117"/>
  <c r="R16" i="117"/>
  <c r="R15" i="117"/>
  <c r="R14" i="117"/>
  <c r="R13" i="117"/>
  <c r="R12" i="117"/>
  <c r="R11" i="117"/>
  <c r="N18" i="117"/>
  <c r="N17" i="117"/>
  <c r="N16" i="117"/>
  <c r="N15" i="117"/>
  <c r="N14" i="117"/>
  <c r="N13" i="117"/>
  <c r="N12" i="117"/>
  <c r="N11" i="117"/>
  <c r="D32" i="146" l="1"/>
  <c r="C5" i="150" l="1"/>
  <c r="C4" i="150"/>
  <c r="F3" i="150"/>
  <c r="H3" i="115" l="1"/>
  <c r="G3" i="120"/>
  <c r="H3" i="121"/>
  <c r="H3" i="117"/>
  <c r="G4" i="117"/>
  <c r="G4" i="121"/>
  <c r="F4" i="120"/>
  <c r="G4" i="115"/>
  <c r="J18" i="117"/>
  <c r="J17" i="117"/>
  <c r="J16" i="117"/>
  <c r="J15" i="117"/>
  <c r="J14" i="117"/>
  <c r="J13" i="117"/>
  <c r="J12" i="117"/>
  <c r="J11" i="117"/>
  <c r="N16" i="120"/>
  <c r="N15" i="120"/>
  <c r="N14" i="120"/>
  <c r="N13" i="120"/>
  <c r="N12" i="120"/>
  <c r="N11" i="120"/>
  <c r="N10" i="120"/>
  <c r="N9" i="120"/>
  <c r="N8" i="120"/>
  <c r="J16" i="120"/>
  <c r="J15" i="120"/>
  <c r="J14" i="120"/>
  <c r="J13" i="120"/>
  <c r="J12" i="120"/>
  <c r="J11" i="120"/>
  <c r="J10" i="120"/>
  <c r="J9" i="120"/>
  <c r="J8" i="120"/>
  <c r="AD18" i="115"/>
  <c r="AH18" i="115"/>
  <c r="AD9" i="115"/>
  <c r="AL15" i="115"/>
  <c r="AL12" i="115"/>
  <c r="AL11" i="115"/>
  <c r="AH12" i="115"/>
  <c r="AL18" i="115"/>
  <c r="AL17" i="115"/>
  <c r="AL16" i="115"/>
  <c r="AH17" i="115"/>
  <c r="AH16" i="115"/>
  <c r="AL10" i="115"/>
  <c r="AL9" i="115"/>
  <c r="AL8" i="115"/>
  <c r="AH10" i="115"/>
  <c r="AH9" i="115"/>
  <c r="AH8" i="115"/>
  <c r="Z18" i="115"/>
  <c r="Z17" i="115"/>
  <c r="Z16" i="115"/>
  <c r="Z15" i="115"/>
  <c r="Z14" i="115"/>
  <c r="Z13" i="115"/>
  <c r="Z12" i="115"/>
  <c r="Z11" i="115"/>
  <c r="Z10" i="115"/>
  <c r="Z9" i="115"/>
  <c r="Z8" i="115"/>
  <c r="V18" i="115"/>
  <c r="V17" i="115"/>
  <c r="V16" i="115"/>
  <c r="V15" i="115"/>
  <c r="V14" i="115"/>
  <c r="V13" i="115"/>
  <c r="V12" i="115"/>
  <c r="V11" i="115"/>
  <c r="V10" i="115"/>
  <c r="V9" i="115"/>
  <c r="V8" i="115"/>
  <c r="R18" i="115"/>
  <c r="R17" i="115"/>
  <c r="R16" i="115"/>
  <c r="R15" i="115"/>
  <c r="R14" i="115"/>
  <c r="R13" i="115"/>
  <c r="R12" i="115"/>
  <c r="R11" i="115"/>
  <c r="R10" i="115"/>
  <c r="R9" i="115"/>
  <c r="R8" i="115"/>
  <c r="N14" i="115"/>
  <c r="N13" i="115"/>
  <c r="N18" i="115"/>
  <c r="N17" i="115"/>
  <c r="N16" i="115"/>
  <c r="N15" i="115"/>
  <c r="N12" i="115"/>
  <c r="N11" i="115"/>
  <c r="N10" i="115"/>
  <c r="N9" i="115"/>
  <c r="N8" i="115"/>
  <c r="J18" i="115"/>
  <c r="J17" i="115"/>
  <c r="J16" i="115"/>
  <c r="J15" i="115"/>
  <c r="J10" i="115"/>
  <c r="J11" i="115"/>
  <c r="J12" i="115"/>
  <c r="J9" i="115"/>
  <c r="J8" i="115"/>
  <c r="D8" i="149" l="1"/>
  <c r="D5" i="149"/>
  <c r="D4" i="149"/>
  <c r="E3" i="149"/>
  <c r="C12" i="148"/>
  <c r="C11" i="148"/>
  <c r="C5" i="148"/>
  <c r="C4" i="148"/>
  <c r="G3" i="148"/>
  <c r="C29" i="147"/>
  <c r="C20" i="147"/>
  <c r="C5" i="147"/>
  <c r="C4" i="147"/>
  <c r="F3" i="147"/>
  <c r="C81" i="146"/>
  <c r="C75" i="146"/>
  <c r="D30" i="146"/>
  <c r="D29" i="146"/>
  <c r="D28" i="146"/>
  <c r="D25" i="146"/>
  <c r="D24" i="146"/>
  <c r="C5" i="146"/>
  <c r="C4" i="146"/>
  <c r="F3" i="146"/>
  <c r="C5" i="145"/>
  <c r="C4" i="145"/>
  <c r="E3" i="145"/>
  <c r="C9" i="144"/>
  <c r="C8" i="144"/>
  <c r="C6" i="144"/>
  <c r="C5" i="144"/>
  <c r="C3" i="144"/>
  <c r="C7" i="144"/>
  <c r="G3" i="121" l="1"/>
  <c r="F3" i="120"/>
  <c r="G3" i="115"/>
  <c r="G3" i="117"/>
  <c r="G18" i="115"/>
  <c r="G16" i="120" l="1"/>
  <c r="S10" i="115"/>
  <c r="K13" i="120"/>
  <c r="D115" i="135" l="1"/>
  <c r="AA18" i="117" l="1"/>
  <c r="W18" i="117"/>
  <c r="AQ18" i="117"/>
  <c r="AM18" i="117"/>
  <c r="AI18" i="117"/>
  <c r="AE18" i="117"/>
  <c r="S18" i="117"/>
  <c r="O18" i="117"/>
  <c r="K18" i="117"/>
  <c r="G18" i="117"/>
  <c r="K16" i="120"/>
  <c r="AA18" i="115"/>
  <c r="AI18" i="115"/>
  <c r="AE18" i="115"/>
  <c r="W18" i="115"/>
  <c r="S18" i="115"/>
  <c r="O18" i="115"/>
  <c r="K18" i="115"/>
  <c r="J10" i="121" l="1"/>
  <c r="J11" i="121"/>
  <c r="J12" i="121"/>
  <c r="J13" i="121"/>
  <c r="J14" i="121"/>
  <c r="J15" i="121"/>
  <c r="J9" i="121"/>
  <c r="I8" i="121" l="1"/>
  <c r="G8" i="121"/>
  <c r="H8" i="121"/>
  <c r="J8" i="121"/>
  <c r="J6" i="121"/>
  <c r="I6" i="121"/>
  <c r="H6" i="121"/>
  <c r="G6" i="121"/>
</calcChain>
</file>

<file path=xl/comments1.xml><?xml version="1.0" encoding="utf-8"?>
<comments xmlns="http://schemas.openxmlformats.org/spreadsheetml/2006/main">
  <authors>
    <author>Tim Mirgain</author>
  </authors>
  <commentList>
    <comment ref="H27" authorId="0" shapeId="0">
      <text>
        <r>
          <rPr>
            <b/>
            <sz val="9"/>
            <color indexed="81"/>
            <rFont val="Tahoma"/>
            <family val="2"/>
          </rPr>
          <t>Tim Mirgain:</t>
        </r>
        <r>
          <rPr>
            <sz val="9"/>
            <color indexed="81"/>
            <rFont val="Tahoma"/>
            <family val="2"/>
          </rPr>
          <t xml:space="preserve">
see footnote 5 table_1
</t>
        </r>
      </text>
    </comment>
    <comment ref="D28" authorId="0" shapeId="0">
      <text>
        <r>
          <rPr>
            <b/>
            <sz val="9"/>
            <color indexed="81"/>
            <rFont val="Tahoma"/>
            <family val="2"/>
          </rPr>
          <t>Tim Mirgain:</t>
        </r>
        <r>
          <rPr>
            <sz val="9"/>
            <color indexed="81"/>
            <rFont val="Tahoma"/>
            <family val="2"/>
          </rPr>
          <t xml:space="preserve">
from 2019 onwards</t>
        </r>
      </text>
    </comment>
    <comment ref="H28" authorId="0" shapeId="0">
      <text>
        <r>
          <rPr>
            <b/>
            <sz val="9"/>
            <color indexed="81"/>
            <rFont val="Tahoma"/>
            <family val="2"/>
          </rPr>
          <t>Tim Mirgain:</t>
        </r>
        <r>
          <rPr>
            <sz val="9"/>
            <color indexed="81"/>
            <rFont val="Tahoma"/>
            <family val="2"/>
          </rPr>
          <t xml:space="preserve">
see footnote 5 table_1
</t>
        </r>
      </text>
    </comment>
    <comment ref="H29" authorId="0" shapeId="0">
      <text>
        <r>
          <rPr>
            <b/>
            <sz val="9"/>
            <color indexed="81"/>
            <rFont val="Tahoma"/>
            <family val="2"/>
          </rPr>
          <t>Tim Mirgain:</t>
        </r>
        <r>
          <rPr>
            <sz val="9"/>
            <color indexed="81"/>
            <rFont val="Tahoma"/>
            <family val="2"/>
          </rPr>
          <t xml:space="preserve">
see footnote 5 table_1
</t>
        </r>
      </text>
    </comment>
    <comment ref="H30" authorId="0" shapeId="0">
      <text>
        <r>
          <rPr>
            <b/>
            <sz val="9"/>
            <color indexed="81"/>
            <rFont val="Tahoma"/>
            <family val="2"/>
          </rPr>
          <t>Tim Mirgain:</t>
        </r>
        <r>
          <rPr>
            <sz val="9"/>
            <color indexed="81"/>
            <rFont val="Tahoma"/>
            <family val="2"/>
          </rPr>
          <t xml:space="preserve">
see footnote 5 table_1
</t>
        </r>
      </text>
    </comment>
    <comment ref="H31" authorId="0" shapeId="0">
      <text>
        <r>
          <rPr>
            <b/>
            <sz val="9"/>
            <color indexed="81"/>
            <rFont val="Tahoma"/>
            <family val="2"/>
          </rPr>
          <t>Tim Mirgain:</t>
        </r>
        <r>
          <rPr>
            <sz val="9"/>
            <color indexed="81"/>
            <rFont val="Tahoma"/>
            <family val="2"/>
          </rPr>
          <t xml:space="preserve">
see footnote 5 table_1
</t>
        </r>
      </text>
    </comment>
    <comment ref="H32" authorId="0" shapeId="0">
      <text>
        <r>
          <rPr>
            <b/>
            <sz val="9"/>
            <color indexed="81"/>
            <rFont val="Tahoma"/>
            <family val="2"/>
          </rPr>
          <t>Tim Mirgain:</t>
        </r>
        <r>
          <rPr>
            <sz val="9"/>
            <color indexed="81"/>
            <rFont val="Tahoma"/>
            <family val="2"/>
          </rPr>
          <t xml:space="preserve">
see footnote 5 table_1
</t>
        </r>
      </text>
    </comment>
  </commentList>
</comments>
</file>

<file path=xl/sharedStrings.xml><?xml version="1.0" encoding="utf-8"?>
<sst xmlns="http://schemas.openxmlformats.org/spreadsheetml/2006/main" count="1867" uniqueCount="918">
  <si>
    <t>Statistical Office of the European Union</t>
  </si>
  <si>
    <t>Directorate E: Sectoral and regional statistics</t>
  </si>
  <si>
    <t>Unit E-2: Environmental statistics and accounts; sustainable development</t>
  </si>
  <si>
    <t>TITLE</t>
  </si>
  <si>
    <t>DESCRIPTION</t>
  </si>
  <si>
    <t>TYPE</t>
  </si>
  <si>
    <t>Index</t>
  </si>
  <si>
    <t>Structure of the questionnaire</t>
  </si>
  <si>
    <t xml:space="preserve">Basic instructions </t>
  </si>
  <si>
    <t>Basic instructions</t>
  </si>
  <si>
    <t>Methodology</t>
  </si>
  <si>
    <t xml:space="preserve">Metadata </t>
  </si>
  <si>
    <t>Information on the methodology used for gathering the data reported in this questionnaire</t>
  </si>
  <si>
    <t xml:space="preserve">Format to attain an adjusted level of the targets in accordance with Article 5(2) of Directive 94/62/EC </t>
  </si>
  <si>
    <t xml:space="preserve">Format for reporting on reusable packaging as established by Commission Decision 2005/270/EC as last amended by Commission Implementing Decision 2019/665 </t>
  </si>
  <si>
    <t>Quality report</t>
  </si>
  <si>
    <t xml:space="preserve"> </t>
  </si>
  <si>
    <t>Name:</t>
  </si>
  <si>
    <t>Unit:</t>
  </si>
  <si>
    <t>Institution:</t>
  </si>
  <si>
    <t>Telephone:</t>
  </si>
  <si>
    <t>Email adress:</t>
  </si>
  <si>
    <t>Description</t>
  </si>
  <si>
    <t>Symbol</t>
  </si>
  <si>
    <t>Real zero</t>
  </si>
  <si>
    <t>Not available</t>
  </si>
  <si>
    <t>Standard footnotes</t>
  </si>
  <si>
    <t>The following footnotes will be used for the automatic data processing and data dissemination. Hence, they cannot be changed:</t>
  </si>
  <si>
    <t>https://ec.europa.eu/eurostat/web/waste/methodology</t>
  </si>
  <si>
    <t>ESTAT-WASTE-STATISTICS@EC.EUROPA.EU</t>
  </si>
  <si>
    <t>Annex: How to fill in the data sheets of the questionnaire</t>
  </si>
  <si>
    <t>You are kindly requested to:</t>
  </si>
  <si>
    <t>Country label</t>
  </si>
  <si>
    <t>Country code</t>
  </si>
  <si>
    <t>Albania</t>
  </si>
  <si>
    <t>AL</t>
  </si>
  <si>
    <t>Austria</t>
  </si>
  <si>
    <t>AT</t>
  </si>
  <si>
    <t>Belgium</t>
  </si>
  <si>
    <t>BE</t>
  </si>
  <si>
    <t>Bosnia and Herzegovina</t>
  </si>
  <si>
    <t>BA</t>
  </si>
  <si>
    <t>Bulgaria</t>
  </si>
  <si>
    <t>BG</t>
  </si>
  <si>
    <t>Croatia</t>
  </si>
  <si>
    <t>HR</t>
  </si>
  <si>
    <t>Cyprus</t>
  </si>
  <si>
    <t>CY</t>
  </si>
  <si>
    <t>CZ</t>
  </si>
  <si>
    <t>Denmark</t>
  </si>
  <si>
    <t>DK</t>
  </si>
  <si>
    <t>Estonia</t>
  </si>
  <si>
    <t>EE</t>
  </si>
  <si>
    <t>Finland</t>
  </si>
  <si>
    <t>FI</t>
  </si>
  <si>
    <t>France</t>
  </si>
  <si>
    <t>FR</t>
  </si>
  <si>
    <t>Germany</t>
  </si>
  <si>
    <t>DE</t>
  </si>
  <si>
    <t>Greece</t>
  </si>
  <si>
    <t>EL</t>
  </si>
  <si>
    <t>Hungary</t>
  </si>
  <si>
    <t>HU</t>
  </si>
  <si>
    <t>Iceland</t>
  </si>
  <si>
    <t>IS</t>
  </si>
  <si>
    <t>Ireland</t>
  </si>
  <si>
    <t>IE</t>
  </si>
  <si>
    <t>Italy</t>
  </si>
  <si>
    <t>IT</t>
  </si>
  <si>
    <t>XK</t>
  </si>
  <si>
    <t>Latvia</t>
  </si>
  <si>
    <t>LV</t>
  </si>
  <si>
    <t>Liechtenstein</t>
  </si>
  <si>
    <t>LI</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</si>
  <si>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</si>
  <si>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</si>
  <si>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</si>
  <si>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</si>
  <si>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</si>
  <si>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</si>
  <si>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</si>
  <si>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</si>
  <si>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</si>
  <si>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</si>
  <si>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</si>
  <si>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</si>
  <si>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</si>
  <si>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</si>
  <si>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</si>
  <si>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</si>
  <si>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</si>
  <si>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</si>
  <si>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</si>
  <si>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</si>
  <si>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SK</t>
  </si>
  <si>
    <t>Slovenia</t>
  </si>
  <si>
    <t>SI</t>
  </si>
  <si>
    <t>Spain</t>
  </si>
  <si>
    <t>ES</t>
  </si>
  <si>
    <t>Sweden</t>
  </si>
  <si>
    <t>SE</t>
  </si>
  <si>
    <t>Switzerland</t>
  </si>
  <si>
    <t>CH</t>
  </si>
  <si>
    <t>MK</t>
  </si>
  <si>
    <t>Turkey</t>
  </si>
  <si>
    <t>TR</t>
  </si>
  <si>
    <t>Table of contents</t>
  </si>
  <si>
    <t>1. Background</t>
  </si>
  <si>
    <t>3. Data reporting - questionnaire</t>
  </si>
  <si>
    <t>Packaging waste material</t>
  </si>
  <si>
    <r>
      <t xml:space="preserve">Recycling
</t>
    </r>
    <r>
      <rPr>
        <i/>
        <sz val="8"/>
        <color rgb="FF000000"/>
        <rFont val="Times New Roman"/>
        <family val="1"/>
      </rPr>
      <t>(The total weight of waste of each material type, at the relevant calculation points)</t>
    </r>
  </si>
  <si>
    <t xml:space="preserve">Repair of wooden packaging </t>
  </si>
  <si>
    <t>Plastic</t>
  </si>
  <si>
    <t>Wood</t>
  </si>
  <si>
    <t>Ferrous metal</t>
  </si>
  <si>
    <t>Aluminium</t>
  </si>
  <si>
    <t>Glass</t>
  </si>
  <si>
    <t>Paper and cardboard</t>
  </si>
  <si>
    <t>Other</t>
  </si>
  <si>
    <t>Notes:</t>
  </si>
  <si>
    <t>Cell shading:</t>
  </si>
  <si>
    <t>Material</t>
  </si>
  <si>
    <t xml:space="preserve">
Metal</t>
  </si>
  <si>
    <t>Steel</t>
  </si>
  <si>
    <t>Total</t>
  </si>
  <si>
    <t xml:space="preserve">Packaging waste material </t>
  </si>
  <si>
    <t>Packaging placed on the market for the first time</t>
  </si>
  <si>
    <t>Reusable packaging placed on the market for the first time</t>
  </si>
  <si>
    <r>
      <t xml:space="preserve">Rotations per year </t>
    </r>
    <r>
      <rPr>
        <b/>
        <vertAlign val="superscript"/>
        <sz val="10"/>
        <rFont val="Times New Roman"/>
        <family val="1"/>
      </rPr>
      <t>(4)</t>
    </r>
  </si>
  <si>
    <r>
      <t xml:space="preserve">All packaging </t>
    </r>
    <r>
      <rPr>
        <b/>
        <vertAlign val="superscript"/>
        <sz val="10"/>
        <color rgb="FF000000"/>
        <rFont val="Times New Roman"/>
        <family val="1"/>
      </rPr>
      <t>(2)</t>
    </r>
  </si>
  <si>
    <r>
      <t>Sales packaging</t>
    </r>
    <r>
      <rPr>
        <b/>
        <vertAlign val="superscript"/>
        <sz val="10"/>
        <color rgb="FF000000"/>
        <rFont val="Times New Roman"/>
        <family val="1"/>
      </rPr>
      <t xml:space="preserve"> (3)</t>
    </r>
  </si>
  <si>
    <t>All reusable packaging</t>
  </si>
  <si>
    <t xml:space="preserve">Reusable sales packaging </t>
  </si>
  <si>
    <t>Reusable sales packaging</t>
  </si>
  <si>
    <t>(units)</t>
  </si>
  <si>
    <t>(number)</t>
  </si>
  <si>
    <r>
      <rPr>
        <vertAlign val="superscript"/>
        <sz val="10"/>
        <color rgb="FF000000"/>
        <rFont val="Times New Roman"/>
        <family val="1"/>
      </rPr>
      <t>(3</t>
    </r>
    <r>
      <rPr>
        <vertAlign val="superscript"/>
        <sz val="10"/>
        <rFont val="Times New Roman"/>
        <family val="1"/>
      </rPr>
      <t>)</t>
    </r>
    <r>
      <rPr>
        <sz val="10"/>
        <rFont val="Times New Roman"/>
        <family val="1"/>
      </rPr>
      <t xml:space="preserve"> This means reusable and single-use sales packaging.</t>
    </r>
  </si>
  <si>
    <t>Packaging and Packaging Waste
QUALITY REPORT</t>
  </si>
  <si>
    <t>1. General information</t>
  </si>
  <si>
    <t>2. Description of the parties involved in the data collection</t>
  </si>
  <si>
    <t>3. Description of methods used</t>
  </si>
  <si>
    <t>5. Confidentiality</t>
  </si>
  <si>
    <t>6. Main national websites, reference documents and publications</t>
  </si>
  <si>
    <t>1.1. Member State</t>
  </si>
  <si>
    <t>1.2. Organisation submitting the data and the description</t>
  </si>
  <si>
    <t>1.3. Contact name</t>
  </si>
  <si>
    <t>1.4. Contact email address</t>
  </si>
  <si>
    <t>1.5. Contact phone number</t>
  </si>
  <si>
    <t>1.6. Reference year</t>
  </si>
  <si>
    <t>1.7. Delivery date / version</t>
  </si>
  <si>
    <t>1.8. Link to data publication by the Member State (if any)</t>
  </si>
  <si>
    <t>The various institutions involved in the data collection processes should be listed in this table, one per line (add more if necessary), and a description of their key responsibilities given.
The parties should include the main public institution returning the quality check report to Eurostat, any other public institutions involved in the process, any extended producer responsibility schemes providing data, any private companies supporting in the data gathering and/or validation processes, and any other entity of relevance.</t>
  </si>
  <si>
    <t>Name of institution</t>
  </si>
  <si>
    <t>Description of key responsibilities</t>
  </si>
  <si>
    <t>Add rows as appropriate.</t>
  </si>
  <si>
    <t>3.1. Packaging waste generation</t>
  </si>
  <si>
    <t>3.1.1. Methods for determining packaging waste generation (mark with a cross)</t>
  </si>
  <si>
    <t>Ferrous metals</t>
  </si>
  <si>
    <t>Paper and Cardboard</t>
  </si>
  <si>
    <t>Data collection methods</t>
  </si>
  <si>
    <t>Administrative reporting</t>
  </si>
  <si>
    <t>Surveys</t>
  </si>
  <si>
    <t>Electronic registry</t>
  </si>
  <si>
    <t>Waste analysis</t>
  </si>
  <si>
    <t>Data from waste operators</t>
  </si>
  <si>
    <t>Data from municipalities</t>
  </si>
  <si>
    <t>Data from extended producer responsibility schemes</t>
  </si>
  <si>
    <t>Other (specify)</t>
  </si>
  <si>
    <t>All cells in the table should be filled in either with a ‘No’, or a ‘Yes’ alongside the % of the total figure included. For example: No, or Yes 5%.</t>
  </si>
  <si>
    <t>Validation</t>
  </si>
  <si>
    <t>Others</t>
  </si>
  <si>
    <t>Where waste generation data is used, it is important to understand how the packaging element has been identified as packaging, if regularly collected with non-packaging materials. In addition, estimates of the amounts of packaging waste in mixed waste would be required, so a detailed explanation of the approach to determining those amounts should be provided.</t>
  </si>
  <si>
    <t xml:space="preserve">The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 Cross-check (yes/no)
• Time-series check (yes/no)
• Audit (yes/no)
If ‘yes’ is identified for any of these aspects, for any of the materials, in the final column ‘Verification process’, please describe the details of the process. </t>
  </si>
  <si>
    <t>Cross-check (yes/no)</t>
  </si>
  <si>
    <t>Time-series check (yes/no)</t>
  </si>
  <si>
    <t>Audit (yes/no)</t>
  </si>
  <si>
    <t>Verification process</t>
  </si>
  <si>
    <t>3.2. Packaging waste management</t>
  </si>
  <si>
    <t xml:space="preserve">3.2.1. Classifications of treatment operations 
Information on the classification used for treatment operations (if a standard classification is used such as the disposal operation or recovery operation codes established in Annexes I and II of Directive 2008/98/EC, refer to its name or specify and describe all the relevant categories used). </t>
  </si>
  <si>
    <t>State clearly whether the R/D codes in Annexes I and II of Directive 2008/98/EC are solely used, or whether additional national based classifications are used to complement or are used instead of R/D codes. Where there is any variation from the codes set out in the annexes, the full list of national codes must be described. The correlation of any national codes and the codes in the annexes must be made explicit in the response.</t>
  </si>
  <si>
    <t>Place a cross in the relevant box to identify which method you use for each material.
If you use the same method for all materials put the cross in the ‘Total’ row.
If you use another method please describe this in the ‘Other’ column.</t>
  </si>
  <si>
    <t>Additional information about the methodology, including the combination of methods used.</t>
  </si>
  <si>
    <t>For each component of packaging waste a description of the measurement points that have been used should be provided. If necessary, these descriptions could be attached in a separate document if further detail is required for the explanation. These documents should be in English.
Diagrams that help explain the location of the measurement points within the recycling value chain should be provided.
Where calculation points other than those indicated in Annex II are used, these must be clearly described, along with the associated measurement points.
Where there are multiple measurements points for different types of recycling for a given component of packaging waste, these should be clearly described for each type.
For ‘Metals from IBA’ the measurement points can be described briefly, or, if also included in section 3.2.11 below, then just refer to that section for the description of the measurement points.</t>
  </si>
  <si>
    <t xml:space="preserve">Description of measurement points used (at calculation point or at the output of sorting operation with subtraction of non-target materials as appropriate, end-of-waste criteria, etc.), including variation at regional and local level </t>
  </si>
  <si>
    <t xml:space="preserve">Detailed description of the methodology to calculate the amount of non-target materials removed between the measurement and the calculation points, where applicable </t>
  </si>
  <si>
    <t>Provide example calculations to indicate how the amounts of non-target materials are deducted from the amounts reported at the measurement points. This is necessary to explain how the correct amounts at the calculation points have been calculated. Refer to the example diagrams reported under the above response, if necessary.
A description of how it is ensured that non-target material sent to recycling operations of other material recycling processes is a) not missed out of the reporting, or b) is not double counted, should also be provided.</t>
  </si>
  <si>
    <t>3.2.4. Description of the methodology to determine per material the amount of recycled materials contained in composite packaging or of packaging composed of multiple materials, and information on any exemptions applied for materials constituting less than 5 % of the total mass of the packaging unit.</t>
  </si>
  <si>
    <t>Describe how the composition of wastes composed of multiple materials at any calculation point are determined, in order that the amounts are recorded under the respective components of packaging waste, as set out in the Table 1 of Annex I.
Where exemptions have been applied for composite materials constituting less than 5% of the total mass of the packaging unit all such exemptions shall be listed here.</t>
  </si>
  <si>
    <t xml:space="preserve">3.2.5. Use of Average Loss Rates (ALRs) 
Description of the sorted packaging waste to which ALRs are applied, types of sorting plants to which different ALRs apply, the methodological approach to calculating ALRs at such point(s), including the statistical accuracy of any surveys used, or the nature of any technical specifications. </t>
  </si>
  <si>
    <t>Describe the approaches used to calculate ALRs.
If necessary, these descriptions could be attached in a separate document if further detail is required for the explanation. These documents should be in English.
Where surveys are used, provide details regarding the total population (e.g. total number of sorting plants), the sample size and the confidence interval of the reported data (e.g. 95% +/- 10%).
The description of each ALR used for each material and each sorting plant type, should be given in the table. Each ALR should be set out on a separate row in the table.</t>
  </si>
  <si>
    <t>Sorted waste material and sorting plant type</t>
  </si>
  <si>
    <t>Add rows as appropriate</t>
  </si>
  <si>
    <t xml:space="preserve">3.2.6. Attribution of waste to packaging and non-packaging types and correction for humidity 
Description, where applicable, of the methodology to exclude non-packaging waste from the reported amount of recycled packaging waste and of the methodology to correct the amount of packaging waste at the measurement point in order to reflect the natural humidity rate of packaging (including by using relevant European standards). Aggregated data across facilities of a similar type is acceptable. </t>
  </si>
  <si>
    <t>For each waste and facility type, include the estimate share of packaging in the input, and describe the methodologies used. For example, surveying of plant operators or use of actual reported data to an electronic registry.
Add rows for all main facility types.
Any assumptions made regarding the deduction of moisture to ensure the amount of packaging waste recycled corresponds to the weight of such waste at its natural humidity rate shall be described in detail for each material.</t>
  </si>
  <si>
    <t>Facility type</t>
  </si>
  <si>
    <t>Share of packaging waste (%)</t>
  </si>
  <si>
    <t xml:space="preserve">Description of the methodologies applied to obtain the percentage </t>
  </si>
  <si>
    <t xml:space="preserve">3.2.7. Attribution of waste to different Member States 
Description of the methodology to exclude waste originating from other countries, where applicable. Aggregated data across facilities of a similar type is acceptable. </t>
  </si>
  <si>
    <t>Share of waste from the Member State (%)</t>
  </si>
  <si>
    <t>Describe the quantities of waste by each key component of packaging waste that has been stored in previous years and is going to temporary storage in the current reference year. 
Provide details of the actual or estimated tonnages, and how this information was obtained from waste management operators e.g. through surveys or through electronic registries. 
If surveys are used provide further information including their periodicity, sample size, subsamples, and confidence intervals (e.g. 95% +/- 10%).</t>
  </si>
  <si>
    <t xml:space="preserve">The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Cross-check (yes/no)
Time-series check (yes/no)
Audit (yes/no)
If ‘yes’ is identified for any of these aspects, for any of the materials, in the final column ‘verification process’ please describe the details of the process. </t>
  </si>
  <si>
    <t>Mixed waste</t>
  </si>
  <si>
    <t>Provide a detailed description of the method undertaken to collect the data that is used to calculate the amount of metals separated from incineration bottom ash. For example, requiring all incinerator operators and IBA processors to report such data in weight to a national electronic registry. This should include a description of the approach taken to measure the total amount of metal concentrate extracted from the incinerator bottom ash.
Describe the method used to estimate the average level of metallic content in the total amount of metal concentrate, including the reliability of any surveys undertaken. For example, an annual survey of the metallic content of metal concentrate output from IBA processors.
Describe the method to estimate the proportion of municipal waste entering incineration plants, including the reliability of any surveys undertaken. For example, surveying of plant operators or use of actual reported data to an electronic registry.</t>
  </si>
  <si>
    <t>Data</t>
  </si>
  <si>
    <t xml:space="preserve">Description of the measurement method to obtain the data </t>
  </si>
  <si>
    <t xml:space="preserve">Total amount of metal concentrate extracted from incinerator bottom ash </t>
  </si>
  <si>
    <t xml:space="preserve">Average level of metallic content in the total amount of metal concentrate, including the reliability of any surveys undertaken </t>
  </si>
  <si>
    <t xml:space="preserve">Proportion of waste entering incineration plants that is packaging waste, including the reliability of any surveys undertaken </t>
  </si>
  <si>
    <t>Provide links to documents or other sources where this information would be available, if relevant.</t>
  </si>
  <si>
    <t>The information in this section is to provide an overarching understanding of the accuracy of any statistical surveys used relating to packaging waste. Some of the information may be available in previous questions.
If the survey(s) relates to individual components of packaging waste separate rows for each component / survey must be included. 
Where the survey relates to the whole of packaging waste, the component could be categorised as ‘Total’ and only one line filled in the table.</t>
  </si>
  <si>
    <t>Component of packaging waste</t>
  </si>
  <si>
    <t>Year</t>
  </si>
  <si>
    <t>Statistical units</t>
  </si>
  <si>
    <t>Percentage of population surveyed</t>
  </si>
  <si>
    <t>Data (tonnes)</t>
  </si>
  <si>
    <t>Confidence level</t>
  </si>
  <si>
    <t>Error margin</t>
  </si>
  <si>
    <t>Details of adjustments from the survey year to the current year</t>
  </si>
  <si>
    <t>Other details</t>
  </si>
  <si>
    <t>Add rows for each survey used.</t>
  </si>
  <si>
    <t>If relevant, explain any significant methodological changes in the calculation method for the reported data on waste treatment in the current reference year compared to the previous year of reporting. Please include in particular retrospective revisions, their nature and whether a break-flag is required for a certain year.</t>
  </si>
  <si>
    <t>For each component of packaging waste where the % Variation is greater than 10% then the table must be filled in. 
One row should be used for each component. The name of the component should be entered into the first column (e.g. metals, glass, plastic, paper and cardboard, etc), with the calculated % Variation in the second column, and a description of the main reason(s) for this variation should be entered in the third column. 
This may require some in-depth analysis of the data reported from one year to the next in order to provide and response that sufficiently clarifies the reason for the variation.</t>
  </si>
  <si>
    <t>Variation (%)</t>
  </si>
  <si>
    <t>Main reason for variation</t>
  </si>
  <si>
    <t xml:space="preserve">Subject to final treatment in the Member State (yes/no) </t>
  </si>
  <si>
    <t xml:space="preserve">Shipped to another EU Member State (yes/no) </t>
  </si>
  <si>
    <t xml:space="preserve">Exported outside the EU (yes/no) </t>
  </si>
  <si>
    <t xml:space="preserve">Description of specific measures for quality control and traceability of packaging waste, in particularly as regards monitoring and validation of data </t>
  </si>
  <si>
    <t>break in time series</t>
  </si>
  <si>
    <t>estimated data</t>
  </si>
  <si>
    <t>provisional</t>
  </si>
  <si>
    <t>Approach</t>
  </si>
  <si>
    <t>% of waste generated based on this approach</t>
  </si>
  <si>
    <t>Approach 1 
Put on the Market (POM) based on EPR data, complemented with estimates to ensure full coverage of the EPR data</t>
  </si>
  <si>
    <t>Approach 2
POM based on sources other than EPR (e.g. based on production and import statistics and factors to estimate the amount of packaging associated to these product flows)</t>
  </si>
  <si>
    <t>Approach 3
Waste analysis</t>
  </si>
  <si>
    <t>Please, indicate the approximate share of each approach in % of the total packaging waste generated.</t>
  </si>
  <si>
    <t>Approach 1 - Put on the Market (POM) based on EPR</t>
  </si>
  <si>
    <t>Primary sources and their shares in the total.</t>
  </si>
  <si>
    <t>Sources for calculation of PoM</t>
  </si>
  <si>
    <t>EPR scheme data</t>
  </si>
  <si>
    <t>Administrative reporting different from EPR</t>
  </si>
  <si>
    <t>Electronic registry (please specify here):</t>
  </si>
  <si>
    <t>Other (please specify here):</t>
  </si>
  <si>
    <t>% of packaging total covered</t>
  </si>
  <si>
    <t>Where data on packaging placed on the market is used and any estimates are made to fill gaps, each should be explained in detail, including sources of information, assumptions made, when the estimates were made etc.</t>
  </si>
  <si>
    <t>Approach 2 - Put on the market (POM) calculated from production and foreign trade statistics and using coefficients of packaging for the sold goods in question</t>
  </si>
  <si>
    <t>Specific surveys (please specify here):</t>
  </si>
  <si>
    <t>Corrections for underreporting of units covered by the above sources</t>
  </si>
  <si>
    <t>Estimates for units below the threshold (de minimis)</t>
  </si>
  <si>
    <t>Estimates for other units legally exempt from reporting</t>
  </si>
  <si>
    <t>Estimates for freeriders</t>
  </si>
  <si>
    <t>Private imports /exports by private parcels</t>
  </si>
  <si>
    <t>Private imports /exports (from journeys)</t>
  </si>
  <si>
    <t>Internet imports and exports i.e. on-line sales</t>
  </si>
  <si>
    <t>Other corrections (please specify here):</t>
  </si>
  <si>
    <t>Approach 3 - Waste analysis</t>
  </si>
  <si>
    <t>Packaging waste generated estimated by waste analysis
The first column in the table below just describes the structure of the question, please add respective categories, if different in your country (for example: Household-kerbside waste may be split into 3 waste streams: residual waste, mixed dry recyclables and organic waste).</t>
  </si>
  <si>
    <t>Number of samples taken</t>
  </si>
  <si>
    <t>Total volume or weight of samples taken</t>
  </si>
  <si>
    <t>Volume in cubic metres</t>
  </si>
  <si>
    <t>Weight in tonnes</t>
  </si>
  <si>
    <t xml:space="preserve">What proportion does the sample represent of the total waste generated 
(in %)
</t>
  </si>
  <si>
    <t>Frequency of sample</t>
  </si>
  <si>
    <t>Others (please specify here):</t>
  </si>
  <si>
    <t>The waste samples for waste analysis are taken…</t>
  </si>
  <si>
    <t>Directly from the bin</t>
  </si>
  <si>
    <t>From the waste trucks</t>
  </si>
  <si>
    <t>Other approaches (please specify here):</t>
  </si>
  <si>
    <t>Factors</t>
  </si>
  <si>
    <t>Correction factors for impurities and humidity in % of waste</t>
  </si>
  <si>
    <t>How did you derive the correction factors?</t>
  </si>
  <si>
    <t>If you do not apply any correction of impurities and humidity, how do you account for them?</t>
  </si>
  <si>
    <t>For the estimation we also use waste flow data from…</t>
  </si>
  <si>
    <t>Source</t>
  </si>
  <si>
    <t>Please indicate sources…</t>
  </si>
  <si>
    <t>Waste collectors</t>
  </si>
  <si>
    <t>Waste treatment operators</t>
  </si>
  <si>
    <t>Municipalities</t>
  </si>
  <si>
    <t>Table 1</t>
  </si>
  <si>
    <t>Table 1a</t>
  </si>
  <si>
    <t>Table 2</t>
  </si>
  <si>
    <t>Table 3</t>
  </si>
  <si>
    <t xml:space="preserve">Reference year:    </t>
  </si>
  <si>
    <t xml:space="preserve">Eurostat would be grateful if you could send us the completed questionnaire ahead of the deadline. </t>
  </si>
  <si>
    <t xml:space="preserve">To include standard footnotes use the drop-down menu. </t>
  </si>
  <si>
    <t>3)     Flags (footnote symbols) can be entered in the reporting tables in the footnote columns.</t>
  </si>
  <si>
    <t>Tables 1 to 3</t>
  </si>
  <si>
    <t>Country:</t>
  </si>
  <si>
    <t>Footnotes list</t>
  </si>
  <si>
    <t>Please note that this questionnaire only includes tables 1 to 3. Tables 4 to 7 to report on plastic carrier bags according to Commission Implementing Decision 2018/896 are included in a different questionnaire.</t>
  </si>
  <si>
    <t>Before filling in the questionnaire please read carefully the instructions below. This EXCEL workbook is the questionnaire. Please do not  delete or add rows in the questionnaire (except where instructed in the quality report tab).</t>
  </si>
  <si>
    <t>2. Light blue shaded boxes: Provision of data is voluntary</t>
  </si>
  <si>
    <t>4. Black shaded boxes: reporting is not applicable</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</si>
  <si>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</si>
  <si>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t>If you have questions, please send them to the following email addresses:</t>
  </si>
  <si>
    <t>1. White shaded (uncoloured) boxes: Provision of data is mandatory</t>
  </si>
  <si>
    <t xml:space="preserve">   Ferrous metal</t>
  </si>
  <si>
    <t xml:space="preserve">   Aluminium</t>
  </si>
  <si>
    <t>Recycling rate (%) for the purpose of Article 6(1) of Directive 94/62/EC will be calculated as packaging waste recycled divided by packaging waste generated x 100</t>
  </si>
  <si>
    <t>Others (please specify, add rows as needed):</t>
  </si>
  <si>
    <t>Generation and recycling of packaging waste calculated according Article 3, Article 4 and 5 of Decision 2005/270/EC</t>
  </si>
  <si>
    <t>Generation and recycling of packaging waste as established by Commission Decision 2005/270/EC as last amended by Commission Implementing Decision 2019/665</t>
  </si>
  <si>
    <t xml:space="preserve">3.1.4. Description of the methodology and verification of data on packaging waste generated in case waste analysis is used. This should include an explanation of how: (a) non-packaging waste collected together with packaging waste as well as (b) packaging materials in other waste (mixed waste streams) are accounted for. </t>
  </si>
  <si>
    <t>Reference year:</t>
  </si>
  <si>
    <r>
      <t xml:space="preserve">Table 2. Adjusted level of the targets in accordance with Article 5(2) of Directive 94/62/EC </t>
    </r>
    <r>
      <rPr>
        <b/>
        <vertAlign val="superscript"/>
        <sz val="12"/>
        <rFont val="Times New Roman"/>
        <family val="1"/>
      </rPr>
      <t>(1)</t>
    </r>
  </si>
  <si>
    <t>B</t>
  </si>
  <si>
    <t>E</t>
  </si>
  <si>
    <t>P</t>
  </si>
  <si>
    <t xml:space="preserve">Please select your country (click on the white cell):    </t>
  </si>
  <si>
    <t xml:space="preserve">
Packaging material </t>
  </si>
  <si>
    <r>
      <t xml:space="preserve">TABLE 3. Reporting on reusable packaging as established by Commission Decision 2005/270/EC
 as last amended by Commission Implementing Decision 2019/665 </t>
    </r>
    <r>
      <rPr>
        <b/>
        <vertAlign val="superscript"/>
        <sz val="12"/>
        <rFont val="Times New Roman"/>
        <family val="1"/>
      </rPr>
      <t>(1)</t>
    </r>
  </si>
  <si>
    <t xml:space="preserve"> Generation</t>
  </si>
  <si>
    <t xml:space="preserve"> Repair</t>
  </si>
  <si>
    <r>
      <t>Recovery</t>
    </r>
    <r>
      <rPr>
        <sz val="10"/>
        <color rgb="FF000000"/>
        <rFont val="Times New Roman"/>
        <family val="1"/>
      </rPr>
      <t/>
    </r>
  </si>
  <si>
    <r>
      <t>TABLE 1. Generation and recycling of packaging waste as established by Commission Decision 2005/270/EC
 as last amended by Commission Implementing Decision 2019/665</t>
    </r>
    <r>
      <rPr>
        <b/>
        <vertAlign val="superscript"/>
        <sz val="12"/>
        <rFont val="Times New Roman"/>
        <family val="1"/>
      </rPr>
      <t>(1)</t>
    </r>
    <r>
      <rPr>
        <b/>
        <sz val="12"/>
        <rFont val="Times New Roman"/>
        <family val="1"/>
      </rPr>
      <t xml:space="preserve"> ( in tonnes)</t>
    </r>
  </si>
  <si>
    <t>5)     The text of specific footnotes can be entered in the worksheet 'Footnotes list'.</t>
  </si>
  <si>
    <t>Packaging material</t>
  </si>
  <si>
    <t>3.5. Accuracy of the data for reusable packaging</t>
  </si>
  <si>
    <t>All the mandatory cells in table 3 must be filled-in when the reference year is 2020 or later.</t>
  </si>
  <si>
    <t>T</t>
  </si>
  <si>
    <t>unit</t>
  </si>
  <si>
    <t>W150102</t>
  </si>
  <si>
    <t>W150103</t>
  </si>
  <si>
    <t>W150104</t>
  </si>
  <si>
    <t>W15010402</t>
  </si>
  <si>
    <t>W15010401</t>
  </si>
  <si>
    <t>W150107</t>
  </si>
  <si>
    <t>W150101</t>
  </si>
  <si>
    <t>W150199</t>
  </si>
  <si>
    <t>W1501</t>
  </si>
  <si>
    <t>waste</t>
  </si>
  <si>
    <t>GEN</t>
  </si>
  <si>
    <t>RCV_E</t>
  </si>
  <si>
    <t>RCV_OTH</t>
  </si>
  <si>
    <t>Valid flags</t>
  </si>
  <si>
    <t>Label</t>
  </si>
  <si>
    <t>North Macedonia</t>
  </si>
  <si>
    <t>RCY_NAT</t>
  </si>
  <si>
    <t>RCY_EU_FOR</t>
  </si>
  <si>
    <t>RCY_NEU</t>
  </si>
  <si>
    <t>wst_oper ==&gt;</t>
  </si>
  <si>
    <t>time ==&gt;</t>
  </si>
  <si>
    <t>unit ==&gt;</t>
  </si>
  <si>
    <t>NR</t>
  </si>
  <si>
    <t>For filling in until 2023. From 2023 onwards, this will be calculated automatically using data from Table 3.</t>
  </si>
  <si>
    <t>Type of waste</t>
  </si>
  <si>
    <t>Mixed household and similar waste</t>
  </si>
  <si>
    <t>Separately collected municipal waste</t>
  </si>
  <si>
    <t>Separately collected business waste</t>
  </si>
  <si>
    <t>Please cross / provide details about the flows of waste covered</t>
  </si>
  <si>
    <t xml:space="preserve">3.3. Accuracy of the data for packaging waste generation and treatment </t>
  </si>
  <si>
    <t>Paper and board</t>
  </si>
  <si>
    <t>Packaging waste generated according to the old calculation rules</t>
  </si>
  <si>
    <t>Explain how composite packaging is included in the data. For example: (a) which key types of packaging where any component is &gt;5% are dealt with and which material categories this applies to, as well as (b) which key material is used to report on any key types of packaging where composite elements are &lt;5%.</t>
  </si>
  <si>
    <t>3.1.5. Description of the methodology to report on composite packaging, including where materials contained in composite packaging and representing less than 5 % of the mass of the packaging unit are not reported separately.</t>
  </si>
  <si>
    <t xml:space="preserve">Describe the wastes and treatment types related to ‘other recovery’. </t>
  </si>
  <si>
    <t>Include the % of Energy Recovery that is from R1 incinerators, out of all Energy Recovery reported (e.g. that may include cement kilns etc).</t>
  </si>
  <si>
    <t>Overview &amp; Waste Gen.</t>
  </si>
  <si>
    <t>Sheet(s)</t>
  </si>
  <si>
    <t>Reusable &amp; Traceability</t>
  </si>
  <si>
    <t>Confidentiality &amp; References</t>
  </si>
  <si>
    <t xml:space="preserve">4. Traceability of waste and ensuring conditions are broadly equivalent of the requirements of EU law </t>
  </si>
  <si>
    <t>Any further detailed data may be added in this sheet. For example, if the waste generation figures are available at a higher level of granularity than the main material categories of Table 1.</t>
  </si>
  <si>
    <t>This should include a detailed description of how compostable packaging recovered at biowaste treatment plants has been identified and recorded in the data e.g. compostable plastic packaging and/or paper/card.</t>
  </si>
  <si>
    <t>W15010402_IBA</t>
  </si>
  <si>
    <t>W15010401_IBA</t>
  </si>
  <si>
    <t>PC</t>
  </si>
  <si>
    <t>Provide a description of the different methodologies used, particularly where these vary for the different components of packaging waste. If relevant include documents or links to documents where the methodologies are described in more detail. Ensure any links to documents are accessible for Eurostat’s validation team. Documents should be in English.
Where a combination of methods is used, provide an explanation of what the different methods are used for and the different types of treatment they cover. 
Where surveys and electronic registries or administrative data are indicated for the same component of packaging waste, explain how the data from each method is used in combination to calculate the total amount of waste treated.</t>
  </si>
  <si>
    <t>wst_oper</t>
  </si>
  <si>
    <t>RPR</t>
  </si>
  <si>
    <t>GEN_ORT</t>
  </si>
  <si>
    <t>RCY_ORT</t>
  </si>
  <si>
    <t>FMKT</t>
  </si>
  <si>
    <t>FMKT_S</t>
  </si>
  <si>
    <t>FMKT_RE</t>
  </si>
  <si>
    <t>FMKT_RE_S</t>
  </si>
  <si>
    <t xml:space="preserve">ROTY_RE    </t>
  </si>
  <si>
    <t>ROTY_RE_S</t>
  </si>
  <si>
    <t>2)     All the cells that include voluntary data can be filled in with a value, a real zero or remain empty if data are not available. In the questionnaire all these cells are coloured in light blue.</t>
  </si>
  <si>
    <t>RCY</t>
  </si>
  <si>
    <t>Explanatory notes and methodology</t>
  </si>
  <si>
    <t>List of country-specific explanatory footnotes</t>
  </si>
  <si>
    <t>Quality report (According to Annex IV of Commission Decision 2005/270/EC)</t>
  </si>
  <si>
    <r>
      <rPr>
        <vertAlign val="superscript"/>
        <sz val="10"/>
        <color rgb="FF000000"/>
        <rFont val="Times New Roman"/>
        <family val="1"/>
      </rPr>
      <t xml:space="preserve"> (1) </t>
    </r>
    <r>
      <rPr>
        <sz val="10"/>
        <color rgb="FF000000"/>
        <rFont val="Times New Roman"/>
        <family val="1"/>
      </rPr>
      <t>Directive 94/62/EC on packaging and packaging waste as last amended by Directive 2018/852.</t>
    </r>
  </si>
  <si>
    <t>Explanatory
footnote</t>
  </si>
  <si>
    <t>BP</t>
  </si>
  <si>
    <t>EP</t>
  </si>
  <si>
    <t>BEP</t>
  </si>
  <si>
    <t>Czechia</t>
  </si>
  <si>
    <t>Slovakia</t>
  </si>
  <si>
    <t>Kosovo (UNSCR 1244)</t>
  </si>
  <si>
    <t>Light orange: Footnotes (only to be filled-in when relevant)</t>
  </si>
  <si>
    <t>Black: Not applicable.</t>
  </si>
  <si>
    <t>Light blue: provision of data is voluntary.</t>
  </si>
  <si>
    <t>White: Data provision is mandatory from 2022 (reference year 2020)</t>
  </si>
  <si>
    <t>SheetName</t>
  </si>
  <si>
    <t>Top Left Cell</t>
  </si>
  <si>
    <t>Bottom Right Cell</t>
  </si>
  <si>
    <t>Row Step</t>
  </si>
  <si>
    <t>Column Step</t>
  </si>
  <si>
    <t>Lock Type</t>
  </si>
  <si>
    <t>Focus Back To</t>
  </si>
  <si>
    <t>Content is Mandatory</t>
  </si>
  <si>
    <t>Formulas</t>
  </si>
  <si>
    <t>YES</t>
  </si>
  <si>
    <t>Table_2</t>
  </si>
  <si>
    <t>G12</t>
  </si>
  <si>
    <t>S12</t>
  </si>
  <si>
    <t>Sheet Name</t>
  </si>
  <si>
    <t>Table_1</t>
  </si>
  <si>
    <t>Table_1a</t>
  </si>
  <si>
    <t>Table_3</t>
  </si>
  <si>
    <t>G18</t>
  </si>
  <si>
    <t>AI18</t>
  </si>
  <si>
    <t>G8</t>
  </si>
  <si>
    <t>G10</t>
  </si>
  <si>
    <t>G16</t>
  </si>
  <si>
    <t>K16</t>
  </si>
  <si>
    <t>Severity</t>
  </si>
  <si>
    <t>TopLeftCell</t>
  </si>
  <si>
    <t>BottomRightCell</t>
  </si>
  <si>
    <t>RowStep</t>
  </si>
  <si>
    <t>ColumnStep</t>
  </si>
  <si>
    <t>Error</t>
  </si>
  <si>
    <t>G11</t>
  </si>
  <si>
    <t>Name of the sheet to be validated (e.g. Table 1)</t>
  </si>
  <si>
    <t>Valid values: EQ (Strictly equal); GE (Greater or Equal); GT (Strictly greater - No threshold will be considered)</t>
  </si>
  <si>
    <t>Display text in error</t>
  </si>
  <si>
    <t>Only if all data is available</t>
  </si>
  <si>
    <t>Valid Threshold</t>
  </si>
  <si>
    <t>Greater or Equal</t>
  </si>
  <si>
    <t>Column Block Repetition Step</t>
  </si>
  <si>
    <t>Row Block Repetition Step</t>
  </si>
  <si>
    <t>Last TotalCell (Last block)</t>
  </si>
  <si>
    <t>First TotalCell (first block)</t>
  </si>
  <si>
    <t>First cell in the first block to be validated</t>
  </si>
  <si>
    <t>List of Cells
 (first block)</t>
  </si>
  <si>
    <t>PARAMETRES</t>
  </si>
  <si>
    <t>- The block can be repeated at regular patterns through rows and columns at the same time</t>
  </si>
  <si>
    <t>- Only the first block must be explicitly defined</t>
  </si>
  <si>
    <t>- A block is defined as a sequence of addendums in the same row or column</t>
  </si>
  <si>
    <t>This sheet is meant to define the validation for summations in a row or in a column.</t>
  </si>
  <si>
    <t>NO or YES</t>
  </si>
  <si>
    <t>GT does not admit Tolerance</t>
  </si>
  <si>
    <t>EQ or GE or GT</t>
  </si>
  <si>
    <t>Must be &gt; 0 for a not relevant dimension. Else you get an infinite loop</t>
  </si>
  <si>
    <t>GE</t>
  </si>
  <si>
    <t>K12</t>
  </si>
  <si>
    <t>Valid Tolerance</t>
  </si>
  <si>
    <t>Last Total Cell
(Last block)</t>
  </si>
  <si>
    <t>First Total Cell (first block)</t>
  </si>
  <si>
    <t>W8</t>
  </si>
  <si>
    <t>K8,O8,S8</t>
  </si>
  <si>
    <t>G11,G12</t>
  </si>
  <si>
    <t>AI10</t>
  </si>
  <si>
    <t>G13</t>
  </si>
  <si>
    <t>K13</t>
  </si>
  <si>
    <t>Empty Is Valid If Footnote Exists</t>
  </si>
  <si>
    <t>Footnote Shift From Value</t>
  </si>
  <si>
    <t>G15</t>
  </si>
  <si>
    <t>AE8</t>
  </si>
  <si>
    <t>AE16</t>
  </si>
  <si>
    <t>W10</t>
  </si>
  <si>
    <t>J14</t>
  </si>
  <si>
    <t>K8</t>
  </si>
  <si>
    <t>Lower value</t>
  </si>
  <si>
    <t>Upper value</t>
  </si>
  <si>
    <t>Error Is Valid If Footnote Exists</t>
  </si>
  <si>
    <t>AE10</t>
  </si>
  <si>
    <t>I8</t>
  </si>
  <si>
    <t>DistanceFromReferenceToText</t>
  </si>
  <si>
    <t>it is meant to check that there are numerical values</t>
  </si>
  <si>
    <t>M16</t>
  </si>
  <si>
    <t>Link to Error</t>
  </si>
  <si>
    <t>Validation Rule</t>
  </si>
  <si>
    <t>Cell</t>
  </si>
  <si>
    <t>Sheet</t>
  </si>
  <si>
    <t>Former Color</t>
  </si>
  <si>
    <t>https://webgate.ec.europa.eu/edamis/helpcenter/website/index.htm</t>
  </si>
  <si>
    <t>estat-support-edamis@ec.europa.eu</t>
  </si>
  <si>
    <t>(+352) 4301 33213</t>
  </si>
  <si>
    <t>For methodological questions please contact:</t>
  </si>
  <si>
    <t>Production statistics</t>
  </si>
  <si>
    <t>Please indicate materials covered</t>
  </si>
  <si>
    <t xml:space="preserve">Which basic approach do you use to calculate waste generated? </t>
  </si>
  <si>
    <t>Foreign trade statistics</t>
  </si>
  <si>
    <t>ALR applied (in %)</t>
  </si>
  <si>
    <t xml:space="preserve">4. Traceability of waste and ensuring its treatment in conditions broadly equivalent to the requirements of EU environmental law </t>
  </si>
  <si>
    <t>Impurities and humidity. Please fill in accordingly…</t>
  </si>
  <si>
    <t>(*) Is there a certain minimum amount of waste, turnover etc. which is necessary to be registered?</t>
  </si>
  <si>
    <r>
      <t>Threshold of this source</t>
    </r>
    <r>
      <rPr>
        <b/>
        <vertAlign val="superscript"/>
        <sz val="9"/>
        <color theme="1"/>
        <rFont val="Arial"/>
        <family val="2"/>
      </rPr>
      <t>(*)</t>
    </r>
  </si>
  <si>
    <t xml:space="preserve">Waste Management </t>
  </si>
  <si>
    <t>Data Accuracy</t>
  </si>
  <si>
    <r>
      <t xml:space="preserve">TABLE 1a. Generation and recycling of packaging waste calculated according to the old rules as set out in Articles 3, 4 and 5 of Decision 2005/270/EC </t>
    </r>
    <r>
      <rPr>
        <b/>
        <vertAlign val="superscript"/>
        <sz val="12"/>
        <rFont val="Times New Roman"/>
        <family val="1"/>
      </rPr>
      <t>(1)</t>
    </r>
    <r>
      <rPr>
        <b/>
        <sz val="12"/>
        <rFont val="Times New Roman"/>
        <family val="1"/>
      </rPr>
      <t xml:space="preserve"> for proving compliance with the old recycling targets in Article 6 (1) of Directive 94/62/EC ( in tonnes) - to be filled in only by the Member States wanting to prove compliance with the old targets until 2025 (and beyond) using the old rules.</t>
    </r>
  </si>
  <si>
    <t>Change</t>
  </si>
  <si>
    <t>Date</t>
  </si>
  <si>
    <t>Version</t>
  </si>
  <si>
    <t>Year unlocked</t>
  </si>
  <si>
    <t>R1 removed</t>
  </si>
  <si>
    <t>AE6</t>
  </si>
  <si>
    <t>S9</t>
  </si>
  <si>
    <t>K15</t>
  </si>
  <si>
    <t>S17</t>
  </si>
  <si>
    <t>W15</t>
  </si>
  <si>
    <t>W11</t>
  </si>
  <si>
    <t>W12</t>
  </si>
  <si>
    <t>AE12</t>
  </si>
  <si>
    <t>AI12</t>
  </si>
  <si>
    <t>Rules summations</t>
  </si>
  <si>
    <t>K11</t>
  </si>
  <si>
    <t>W8,AE8,AI8</t>
  </si>
  <si>
    <t>W15,AE15,AI15</t>
  </si>
  <si>
    <t>K14</t>
  </si>
  <si>
    <t>Rules mandatory.</t>
  </si>
  <si>
    <r>
      <t xml:space="preserve">Packaging waste recycled according to the old calculation rules </t>
    </r>
    <r>
      <rPr>
        <b/>
        <vertAlign val="superscript"/>
        <sz val="10"/>
        <color rgb="FF000000"/>
        <rFont val="Times New Roman"/>
        <family val="1"/>
      </rPr>
      <t>(2)</t>
    </r>
  </si>
  <si>
    <t>K7</t>
  </si>
  <si>
    <t>Note 2</t>
  </si>
  <si>
    <t>m14</t>
  </si>
  <si>
    <t>Warning</t>
  </si>
  <si>
    <t>B71-B72</t>
  </si>
  <si>
    <t>Bold red</t>
  </si>
  <si>
    <t>Info</t>
  </si>
  <si>
    <t xml:space="preserve"> INDEX - STRUCTURE OF THE QUESTIONNAIRE</t>
  </si>
  <si>
    <t>I. Basic information</t>
  </si>
  <si>
    <t>II. Reporting data (To be filled in by the country)</t>
  </si>
  <si>
    <t>GETTING STARTED</t>
  </si>
  <si>
    <t>Country and data collection definition. Administrative data.</t>
  </si>
  <si>
    <t>BASIC INSTRUCTIONS</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</si>
  <si>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</si>
  <si>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</si>
  <si>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</si>
  <si>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</si>
  <si>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</si>
  <si>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</si>
  <si>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</si>
  <si>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</si>
  <si>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</si>
  <si>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2.  Reporting conventions:</t>
  </si>
  <si>
    <t>Reporting of zeroes and not availble data must follow this convention:</t>
  </si>
  <si>
    <t xml:space="preserve"> (empty cell)</t>
  </si>
  <si>
    <t>3. Metadata:</t>
  </si>
  <si>
    <t>In the yellow sheet named 'Metadata', please provide information on the sources available and methodology used to produce the statistics on packaging and packaging waste. Please also declare which recycling target the Member State is reporting against.</t>
  </si>
  <si>
    <t>The metadata consists of background information to provide a national context for understanding the data reported in tables 1-3, whereas the quality report consists of technical information about how the data was collected and calculated.</t>
  </si>
  <si>
    <t>4. Footnotes:</t>
  </si>
  <si>
    <t>You are asked to report data that follow as closely as possible packaging waste definitions and reporting rules (see paragraphs below). Please report problems with the coverage or data quality in 'Metadata' worksheet.</t>
  </si>
  <si>
    <t xml:space="preserve">Flags (footnote symbols) should be entered in the reporting tables in the footnote columns, next to the value cell. There are two types of footnotes: </t>
  </si>
  <si>
    <t>- Letters for standard footnotes (as defined by Eurostat) and…</t>
  </si>
  <si>
    <t xml:space="preserve">- Numbers for country-specific footnotes (to be defined by the data compilers). </t>
  </si>
  <si>
    <t>4.1 Standard footnotes</t>
  </si>
  <si>
    <r>
      <rPr>
        <b/>
        <sz val="11"/>
        <rFont val="Arial"/>
        <family val="2"/>
      </rPr>
      <t xml:space="preserve">B) </t>
    </r>
    <r>
      <rPr>
        <sz val="11"/>
        <rFont val="Arial"/>
        <family val="2"/>
      </rPr>
      <t>break in series</t>
    </r>
  </si>
  <si>
    <t>Please use this flag when the reported figure cannot be compared to the data reported for the previous year, e.g. because of new methods or sources being used or when you move from the old calculation rules to the new calculation rules. Please use this flag only when the change in methods, sources or calculation rules has a substantial impact.</t>
  </si>
  <si>
    <r>
      <rPr>
        <b/>
        <sz val="11"/>
        <rFont val="Arial"/>
        <family val="2"/>
      </rPr>
      <t>E)</t>
    </r>
    <r>
      <rPr>
        <sz val="11"/>
        <rFont val="Arial"/>
        <family val="2"/>
      </rPr>
      <t xml:space="preserve"> estimated data</t>
    </r>
  </si>
  <si>
    <r>
      <rPr>
        <b/>
        <sz val="11"/>
        <rFont val="Arial"/>
        <family val="2"/>
      </rPr>
      <t>P)</t>
    </r>
    <r>
      <rPr>
        <sz val="11"/>
        <rFont val="Arial"/>
        <family val="2"/>
      </rPr>
      <t xml:space="preserve"> provisional</t>
    </r>
  </si>
  <si>
    <t>4.2 Country-specific explanatory footnotes</t>
  </si>
  <si>
    <t xml:space="preserve">Please do not report footnotes that elaborate on e.g. source data and compilation methods; these are to be described in the quality report and the metadata sheets. </t>
  </si>
  <si>
    <t>5. Methodology and questions:</t>
  </si>
  <si>
    <t>The guidelines to report on packaging and packaging waste are available on Eurostat website:</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</si>
  <si>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</si>
  <si>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 xml:space="preserve">e)     Filling in Table 3 is obligatory for the reference year 2020 onwards, and the first report is due by 30 June 2022. </t>
  </si>
  <si>
    <t>6)     Complete the quality report, providing as much information as possible.</t>
  </si>
  <si>
    <t>METHODOLOGY AND LEGAL ACTS</t>
  </si>
  <si>
    <t xml:space="preserve">The European Parliament and the Council adopted Directive 94/62/EC to prevent or reduce the impact of packaging and packaging waste on the environment. </t>
  </si>
  <si>
    <t>The guidelines are available here:</t>
  </si>
  <si>
    <t>2.  Legal acts</t>
  </si>
  <si>
    <t>European Parliament and Council Directive 94/62/EC of 20 December 1994 on packaging and packaging waste as last amended.</t>
  </si>
  <si>
    <t>Commission Decision 2005/270/EC of 22 March 2005 establishing the formats relating to the database system pursuant to Directive 94/62/EC of the European Parliament and of the Council on packaging and packaging waste as last amended.</t>
  </si>
  <si>
    <t>Directive (EU) 2018/852 of the European Parliament and of the Council of 30 May 2018 amending Directive 94/62/EC on packaging and packaging waste.</t>
  </si>
  <si>
    <t>Commission Implementing Decision (EU) 2019/665 of 17 April 2019 amending Decision 2005/270/EC establishing the formats relating to the database system pursuant to European Parliament and Council Directive 94/62/EC on packaging and packaging waste (notified under document C(2019) 2805.</t>
  </si>
  <si>
    <t>The legislation is available here:</t>
  </si>
  <si>
    <t>This document assists Member States to report high quality, harmonised and efficient statistics on packaging and packaging waste in accordance to the Commission Decision 2005/270/EC. Detailed instructions can be found in the guidance document referred to above.</t>
  </si>
  <si>
    <t>The reporting shall cover a full calendar year.</t>
  </si>
  <si>
    <t xml:space="preserve">The metadata sheet asks some questions on methodology and coverage that should be answered and returned to Eurostat. </t>
  </si>
  <si>
    <t>The Commission Decision, Article 9.4, establishes a quality report and sets out the format in its Annex IV, that needs to be completed, see sheet 'Quality report'. These questions are necessary to understand the data collection methodology used by the country and the coverage of the data transmitted which in turn will allow for better comparison of data across countries.</t>
  </si>
  <si>
    <t xml:space="preserve"> GETTING STARTED</t>
  </si>
  <si>
    <t>Textual variables</t>
  </si>
  <si>
    <t>String</t>
  </si>
  <si>
    <t>Institutional names</t>
  </si>
  <si>
    <t>Eurostat Text</t>
  </si>
  <si>
    <t>Directorate Text</t>
  </si>
  <si>
    <t>Unit Text</t>
  </si>
  <si>
    <t>Data collection information</t>
  </si>
  <si>
    <t>Data Collection Text</t>
  </si>
  <si>
    <t>Annual reporting of packaging and packaging waste</t>
  </si>
  <si>
    <t>Data Collection Year</t>
  </si>
  <si>
    <t>Launching date</t>
  </si>
  <si>
    <t>Submission deadline</t>
  </si>
  <si>
    <t>EDAMIS data</t>
  </si>
  <si>
    <t>Domain name</t>
  </si>
  <si>
    <t>WASTE</t>
  </si>
  <si>
    <t>Dataset name</t>
  </si>
  <si>
    <t>WASTE_PACKDAT_A</t>
  </si>
  <si>
    <t>Web page</t>
  </si>
  <si>
    <t>Functional e-mail</t>
  </si>
  <si>
    <t>E2 information</t>
  </si>
  <si>
    <t>Telephone</t>
  </si>
  <si>
    <t>Contact</t>
  </si>
  <si>
    <t>Methodology URL</t>
  </si>
  <si>
    <t>Legislation URL</t>
  </si>
  <si>
    <t>(tonnes)</t>
  </si>
  <si>
    <r>
      <t xml:space="preserve">(tonnes) </t>
    </r>
    <r>
      <rPr>
        <b/>
        <vertAlign val="superscript"/>
        <sz val="10"/>
        <rFont val="Times New Roman"/>
        <family val="1"/>
      </rPr>
      <t>(5)</t>
    </r>
  </si>
  <si>
    <t>E9</t>
  </si>
  <si>
    <t>E10</t>
  </si>
  <si>
    <t>STANDARD FOR ALL QUESTIONNAIRES</t>
  </si>
  <si>
    <t>D14</t>
  </si>
  <si>
    <t>D22</t>
  </si>
  <si>
    <t>VALIDATION RULES</t>
  </si>
  <si>
    <t>All the information requested in the sheet "GETTING STARTED" must be filled in.</t>
  </si>
  <si>
    <t>1. Mandatory Data:</t>
  </si>
  <si>
    <t>2. Arithmetic rules</t>
  </si>
  <si>
    <t xml:space="preserve">TABLE_1: </t>
  </si>
  <si>
    <t xml:space="preserve">TABLE_1a: </t>
  </si>
  <si>
    <t>The 'Total' row should be a sum of all the amounts given in the separate rows within the table except  'Steel' and 'Aluminium' rows to ensure there is no double counting.</t>
  </si>
  <si>
    <t xml:space="preserve">TABLE_2: </t>
  </si>
  <si>
    <t>All reported figures must be between 0 and 100.</t>
  </si>
  <si>
    <t xml:space="preserve">TABLE_3: </t>
  </si>
  <si>
    <t>The 'Total' row should be a sum of all the amounts given in the separate rows within the table.</t>
  </si>
  <si>
    <t>Validation rules</t>
  </si>
  <si>
    <t>Validation performed by the 'Validate questionnaire' button</t>
  </si>
  <si>
    <t>In 2022 total recycling in Table 1  (column W) has to include a formula.</t>
  </si>
  <si>
    <t>III. Quality report (To be filled in by the country)</t>
  </si>
  <si>
    <t>1)     All mandatory data cells must be filled in with a value (or a zero). In the questionnaire all these cells are uncoloured. For light purple cells see Table 1.</t>
  </si>
  <si>
    <t>Once you filled in all the required fields, you have to validate the data before submitting the questionnaire (clicking on the button 'Validate questionnaire' on the top left-hand corner of the worksheets). It is of the utmost importance to confirm that there are no pending errors (see 'Errorlog' worksheet), since a questionnaire with errors (red shadowed cells) will be rejected. You can restore the color of the table clicking on 'Restore table color'.</t>
  </si>
  <si>
    <t>3. Light purple shaded boxes: Reporting is mandatory only to Member States that include those amounts in the recycling rates (see detailed instructions in 'Table_1' worksheet)</t>
  </si>
  <si>
    <r>
      <rPr>
        <vertAlign val="superscript"/>
        <sz val="10"/>
        <rFont val="Times New Roman"/>
        <family val="1"/>
      </rPr>
      <t>(2)</t>
    </r>
    <r>
      <rPr>
        <sz val="10"/>
        <rFont val="Times New Roman"/>
        <family val="1"/>
      </rPr>
      <t xml:space="preserve"> The amounts reported shall exclude the amount of wooden packaging repaired and of metals from IBA. For repair of wooden pallets, the Commission will calculate the adjusted recycling rates separately.</t>
    </r>
  </si>
  <si>
    <t>Recycling in the Member State</t>
  </si>
  <si>
    <t>Recycling in other Member States</t>
  </si>
  <si>
    <t>Recycling outside the EU</t>
  </si>
  <si>
    <t xml:space="preserve">   1. Data transmission</t>
  </si>
  <si>
    <t xml:space="preserve">   2. Reporting conventions</t>
  </si>
  <si>
    <t xml:space="preserve">   3. Metadata</t>
  </si>
  <si>
    <t xml:space="preserve">  </t>
  </si>
  <si>
    <t xml:space="preserve">   4. Footnotes</t>
  </si>
  <si>
    <t xml:space="preserve">   5. Methodology and questions</t>
  </si>
  <si>
    <t xml:space="preserve">   Annex: How to fill in the data sheets of the questionnaire</t>
  </si>
  <si>
    <t xml:space="preserve">   1. Background</t>
  </si>
  <si>
    <t xml:space="preserve">   2. Legal acts</t>
  </si>
  <si>
    <t xml:space="preserve">   3. Data reporting - questionnaire</t>
  </si>
  <si>
    <t xml:space="preserve">  1. Mandatory data</t>
  </si>
  <si>
    <t xml:space="preserve">  2. Arithmetic rules</t>
  </si>
  <si>
    <r>
      <t xml:space="preserve">Valid flags </t>
    </r>
    <r>
      <rPr>
        <b/>
        <sz val="10"/>
        <color theme="0"/>
        <rFont val="Calibri"/>
        <family val="2"/>
        <scheme val="minor"/>
      </rPr>
      <t>(obs_conf)</t>
    </r>
  </si>
  <si>
    <t>v03m18</t>
  </si>
  <si>
    <t>All tables</t>
  </si>
  <si>
    <t>Totals and averages are permanently locked. Only metal totals can be unlocked to supersede the formulas with a value.</t>
  </si>
  <si>
    <t>SS</t>
  </si>
  <si>
    <t>CDD</t>
  </si>
  <si>
    <t>Changed by</t>
  </si>
  <si>
    <t>REMARKS</t>
  </si>
  <si>
    <t>Totals locks and colour shades</t>
  </si>
  <si>
    <t>Several pages</t>
  </si>
  <si>
    <t>Hyperlinks to the same sheet have been removed</t>
  </si>
  <si>
    <t>Change macro version v18</t>
  </si>
  <si>
    <t>Change password</t>
  </si>
  <si>
    <t>Input data tables</t>
  </si>
  <si>
    <t>Change default sheet protection in input tables: allow selection of locked cells.</t>
  </si>
  <si>
    <t>Summations</t>
  </si>
  <si>
    <t>K:L</t>
  </si>
  <si>
    <t>Add columns for "Non compliance Is Valid If Footnote Exists" and "Footnote Shift From Value"</t>
  </si>
  <si>
    <t>Non compliance Is Valid If Footnote Exists</t>
  </si>
  <si>
    <t>The explanatory footnotes can be used for any meaning beyond the pre-defined footnotes.</t>
  </si>
  <si>
    <t>EXPLANATORY FOOTNOTES</t>
  </si>
  <si>
    <t>QUESTIONS ON METHODOLOGY</t>
  </si>
  <si>
    <t xml:space="preserve">1. Please describe your data source(s) </t>
  </si>
  <si>
    <t>AQ18</t>
  </si>
  <si>
    <t>I11</t>
  </si>
  <si>
    <t>New</t>
  </si>
  <si>
    <t>Rows 6, 13</t>
  </si>
  <si>
    <t>Errors in metal Total</t>
  </si>
  <si>
    <t>RCV_E_PAC</t>
  </si>
  <si>
    <t>RCV_I_PAC</t>
  </si>
  <si>
    <t>UKN</t>
  </si>
  <si>
    <t>Northern Ireland (UK)</t>
  </si>
  <si>
    <t>List</t>
  </si>
  <si>
    <t>Including Norther Ireland in the list of countries.</t>
  </si>
  <si>
    <t>Getting started</t>
  </si>
  <si>
    <t>Including Norther Ireland in the list of countries. E9 and G9</t>
  </si>
  <si>
    <t>Row 6</t>
  </si>
  <si>
    <t>Including explanatory text</t>
  </si>
  <si>
    <t>Normal margins and landscape orientation for visible sheets.</t>
  </si>
  <si>
    <t>Print titles for visible sheets</t>
  </si>
  <si>
    <t>Including auto-fit height to make the cells scale with text. Unmerged cells. Wrapped text</t>
  </si>
  <si>
    <t>Column A width 2 for all sheets</t>
  </si>
  <si>
    <t>v00m18</t>
  </si>
  <si>
    <t>GJ</t>
  </si>
  <si>
    <r>
      <t xml:space="preserve">c)    Table 1a. </t>
    </r>
    <r>
      <rPr>
        <sz val="11"/>
        <rFont val="Arial"/>
        <family val="2"/>
      </rPr>
      <t xml:space="preserve">You only have to fill in Table 1a if </t>
    </r>
    <r>
      <rPr>
        <sz val="11"/>
        <rFont val="Arial"/>
        <family val="2"/>
      </rPr>
      <t>you want to prove compliance with the old targets until 2025 (and beyond in case of a derogation) using the old rules.</t>
    </r>
  </si>
  <si>
    <t>Recycling (Total)</t>
  </si>
  <si>
    <t>White: Data provision is mandatory.</t>
  </si>
  <si>
    <r>
      <rPr>
        <vertAlign val="superscript"/>
        <sz val="10"/>
        <rFont val="Times New Roman"/>
        <family val="1"/>
      </rPr>
      <t>(3)</t>
    </r>
    <r>
      <rPr>
        <sz val="10"/>
        <rFont val="Times New Roman"/>
        <family val="1"/>
      </rPr>
      <t xml:space="preserve"> The amount reported includes all types of energy recovery. The amount reported shall include both energy recovery at R1 facilities and (other) incineration at waste incinerators with energy recovery.</t>
    </r>
  </si>
  <si>
    <r>
      <rPr>
        <vertAlign val="superscript"/>
        <sz val="10"/>
        <rFont val="Times New Roman"/>
        <family val="1"/>
      </rPr>
      <t>(6)</t>
    </r>
    <r>
      <rPr>
        <sz val="10"/>
        <rFont val="Times New Roman"/>
        <family val="1"/>
      </rPr>
      <t xml:space="preserve"> Ferrous metals recycled after their separation from incineration bottom ash shall be reported separately here and shall be included in the row for reporting ferrous metals.</t>
    </r>
  </si>
  <si>
    <r>
      <rPr>
        <vertAlign val="superscript"/>
        <sz val="10"/>
        <rFont val="Times New Roman"/>
        <family val="1"/>
      </rPr>
      <t>(7)</t>
    </r>
    <r>
      <rPr>
        <sz val="10"/>
        <rFont val="Times New Roman"/>
        <family val="1"/>
      </rPr>
      <t xml:space="preserve"> Aluminium recycled after separation from incineration bottom ash shall be reported separately here and shall be included in the row for reporting aluminium.</t>
    </r>
  </si>
  <si>
    <r>
      <t xml:space="preserve">Metal (total) </t>
    </r>
    <r>
      <rPr>
        <b/>
        <vertAlign val="superscript"/>
        <sz val="10"/>
        <rFont val="Times New Roman"/>
        <family val="1"/>
      </rPr>
      <t>(5)</t>
    </r>
  </si>
  <si>
    <r>
      <t xml:space="preserve">   Ferrous metal from IBA</t>
    </r>
    <r>
      <rPr>
        <b/>
        <vertAlign val="superscript"/>
        <sz val="10"/>
        <rFont val="Times New Roman"/>
        <family val="1"/>
      </rPr>
      <t xml:space="preserve"> (6)</t>
    </r>
    <r>
      <rPr>
        <b/>
        <sz val="10"/>
        <rFont val="Times New Roman"/>
        <family val="1"/>
      </rPr>
      <t xml:space="preserve"> </t>
    </r>
  </si>
  <si>
    <r>
      <t xml:space="preserve">   Aluminium from IBA</t>
    </r>
    <r>
      <rPr>
        <b/>
        <vertAlign val="superscript"/>
        <sz val="10"/>
        <rFont val="Times New Roman"/>
        <family val="1"/>
      </rPr>
      <t xml:space="preserve"> (7)</t>
    </r>
  </si>
  <si>
    <r>
      <t xml:space="preserve">Waste generation </t>
    </r>
    <r>
      <rPr>
        <b/>
        <vertAlign val="superscript"/>
        <sz val="10"/>
        <rFont val="Times New Roman"/>
        <family val="1"/>
      </rPr>
      <t>(2)</t>
    </r>
  </si>
  <si>
    <r>
      <t>Energy recovery</t>
    </r>
    <r>
      <rPr>
        <b/>
        <vertAlign val="superscript"/>
        <sz val="10"/>
        <rFont val="Times New Roman"/>
        <family val="1"/>
      </rPr>
      <t>(3)</t>
    </r>
  </si>
  <si>
    <r>
      <t xml:space="preserve">Other recovery </t>
    </r>
    <r>
      <rPr>
        <b/>
        <vertAlign val="superscript"/>
        <sz val="10"/>
        <rFont val="Times New Roman"/>
        <family val="1"/>
      </rPr>
      <t>(4)</t>
    </r>
  </si>
  <si>
    <r>
      <t>This table is only for those Member States wishing to report against the old recycling targets in Article 6 of Directive 94/62/EC using the old calculation rules.</t>
    </r>
    <r>
      <rPr>
        <strike/>
        <sz val="10"/>
        <color rgb="FFFF0000"/>
        <rFont val="Times New Roman"/>
        <family val="1"/>
      </rPr>
      <t/>
    </r>
  </si>
  <si>
    <t>If data at the calculation points set out in Commission Decision 2005/270/EC Annex 2 cannot be obtained, or estimated, please state exactly at which points in the recycling chain the data relate to for each material (and ideally for plastics by polymer). In addition, please outline the nature of the waste collection systems used to capture the material for recycling. This information will be assessed and a review with the Member State regarding a suitable average loss rate(s) will be undertaken, in order to correct the data such that it reflects the amounts that should be reported at the calculation point (to ensure the recycled amounts are not overestimated).</t>
  </si>
  <si>
    <t>update of explanatory texts and footnotes to new calculation rules</t>
  </si>
  <si>
    <r>
      <t xml:space="preserve">Users increasingly ask about the quality of packaging and packaging waste statistics and Eurostat seeks to inform the users with information based on the quality reports. If a part of this report cannot be published for confidentiality reasons, please provide your justification for doing so here and specify exactly which part should not be published. </t>
    </r>
    <r>
      <rPr>
        <b/>
        <i/>
        <sz val="8"/>
        <color theme="1"/>
        <rFont val="Arial"/>
        <family val="2"/>
      </rPr>
      <t>Should you do not fill in this section, Eurostat understands that you give us permission to disseminate the information contained in this quality report.</t>
    </r>
  </si>
  <si>
    <t xml:space="preserve">d)     Table 2 needs to be completed if a Member State wants to make use – in accordance with Article 5(2) of Directive 94/62 - of the adjusted level for the recycling targets in Article 6(1)(f) to (i) of Directive 94/62. These targets apply from reference years 2025 respectively 2030. In principle, Table 3 contains the necessary information for completing Table 2. Then, from reference year 2023 onwards, the necessary information to complete Table 2 for three previous years can be derived from Table 3 as reported for the previous reference years. If a Member State wishes to see their distance to target for the 2025 targets already before, it is possible that the Member State completes the data for Table 2 for the three previous reference years (e.g. 2020, 2019, 2018) if such data are available. Filling in these earlier years is voluntary. </t>
  </si>
  <si>
    <t>Packaging and packaging waste shall be reported against the new targets in the amending Directive (EU) 2018/852. Reporting in addition against the old targets in Article 6 of Directive 94/62/EC may be done according to the old rules and only in Table 1a.</t>
  </si>
  <si>
    <t>v00m20</t>
  </si>
  <si>
    <t>link to legislation</t>
  </si>
  <si>
    <t>the link ended up at the main legislation page for waste (https://ec.europa.eu/eurostat/web/waste/legislation), now the link directs to the specific packaging waste legislation</t>
  </si>
  <si>
    <t>The basic instructions sheet consists of some information necessary for filling in this questionnaire correctly, like reporting obligations, allowed symbols, metadata, footnotes, and transmission to Eurostat.</t>
  </si>
  <si>
    <t>5. Grey shaded boxes: calculation is automatic; do not input any data into these cells. There are some circumstances in Table 1 where MS will wish to enter data into these cells, these are referred to in the table footnotes. To input data, first press the 'unlock formulas' button situated in the top left-hand corner of this sheet.</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</si>
  <si>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</si>
  <si>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a)    Explain the methodology and targets you have selected for reporting (orange sheet named 'Metadata').</t>
  </si>
  <si>
    <r>
      <t xml:space="preserve">b)    Table 1 is the new format for reporting on packaging and packaging waste. Therefore, </t>
    </r>
    <r>
      <rPr>
        <b/>
        <sz val="11"/>
        <rFont val="Arial"/>
        <family val="2"/>
      </rPr>
      <t>Table 1 MUST BE USED IN ALL CASES</t>
    </r>
    <r>
      <rPr>
        <sz val="11"/>
        <rFont val="Arial"/>
        <family val="2"/>
      </rPr>
      <t>. Table 1a is only to be used if a Member State wants to prove compliance with the old targets (until 2025 and beyond in case of a derogation) using the old rules. Separate reporting of aluminium and steel packaging is mandatory for reference year 2020 onwards. Also, the three different recycling columns have to be filled in. Finally, the 'Energy Recovery' column shall include incineration with energy recovery and the reprocessing of waste to be used as fuel or other means to generate energy (It includes both columns from the former questionnaire.</t>
    </r>
  </si>
  <si>
    <t xml:space="preserve">4)     To include standard footnotes use the drop-down menu in the first footnote column. To enter specific footnotes from the woksheet 'Footnote list', use the second column drop-down menu and choose the respective number. </t>
  </si>
  <si>
    <t>The 'Metal (total)' row should be equal to the sum of the 'Steel' and 'Aluminium' rows (when reported all of these values since according to the old rules provision of separate data for aluminium and steel packaging would be voluntary).</t>
  </si>
  <si>
    <t>All reported values must be equal to or bigger than 0 (positive values).</t>
  </si>
  <si>
    <t>This reporting template allows Member States to report packaging waste pursuant to the requirements in the implementing Decision (EU) 2019/665 of 17 April 2019, amending Decision 2005/270/EC establishing formats relating to the database system pursuant to European Parliament and Council Directive 94/62/EC on packaging and packaging waste.</t>
  </si>
  <si>
    <t>Lists</t>
  </si>
  <si>
    <t>removed UK from country list</t>
  </si>
  <si>
    <r>
      <rPr>
        <i/>
        <sz val="10"/>
        <color rgb="FF000000"/>
        <rFont val="Times New Roman"/>
        <family val="1"/>
      </rPr>
      <t>Validate questionnaire</t>
    </r>
    <r>
      <rPr>
        <sz val="10"/>
        <color rgb="FF000000"/>
        <rFont val="Times New Roman"/>
        <family val="1"/>
      </rPr>
      <t>: Before submitting the questionnaire, you have to validate the data clicking on the button 'Validate questionnaire' on the top left-hand corner of the table. It is of the utmost importance to confirm that there are no pending errors (see 'Errorlog' worksheet), since a questionnaire with errors (red shaded cells) will be rejected.</t>
    </r>
  </si>
  <si>
    <t>Light grey: The calculation of data is automatic. They can be edited after unlocking the cell with the button 'Unlock formulas'.</t>
  </si>
  <si>
    <r>
      <t xml:space="preserve">Light purple shaded boxes: reporting is mandatory only for Member States that include those amounts in the recycling rates. Member States that report on repair of wooden packaging </t>
    </r>
    <r>
      <rPr>
        <b/>
        <u/>
        <sz val="10"/>
        <rFont val="Times New Roman"/>
        <family val="1"/>
      </rPr>
      <t>SHALL NOT</t>
    </r>
    <r>
      <rPr>
        <sz val="10"/>
        <rFont val="Times New Roman"/>
        <family val="1"/>
      </rPr>
      <t xml:space="preserve"> include these amounts in total recycling or in total waste generated or in any other white box!  Instead, please indicate in the sheet Metadata if you wish to include the amounts in your recycling rates. The calculation of the adjusted recycling rates will be conducted by the Commission according to the method set out in the guidance document.</t>
    </r>
  </si>
  <si>
    <r>
      <t xml:space="preserve">Validate questionnaire: </t>
    </r>
    <r>
      <rPr>
        <sz val="10"/>
        <rFont val="Times New Roman"/>
        <family val="1"/>
      </rPr>
      <t>Before submitting the questionnaire, you have to validate the data clicking on the button 'Validate questionnaire' on the top left-hand corner of the table. It is of the utmost importance to confirm that there are no pending errors (see 'Errorlog' worksheet), since a questionnaire with errors (red shaded cells) will be rejected.</t>
    </r>
  </si>
  <si>
    <r>
      <t xml:space="preserve">Validate questionnaire: </t>
    </r>
    <r>
      <rPr>
        <sz val="10"/>
        <color rgb="FF000000"/>
        <rFont val="Times New Roman"/>
        <family val="1"/>
      </rPr>
      <t>Before submitting the questionnaire, you have to validate the data clicking on the button 'Validate questionnaire' on the top left-hand corner of the table. It is of the utmost importance to confirm that there are no pending errors (see 'Errorlog' worksheet), since a questionnaire with errors (red shaded cells) will be rejected.</t>
    </r>
  </si>
  <si>
    <t>Dark grey: The calculation of data is automatic. They can not be edited.</t>
  </si>
  <si>
    <t xml:space="preserve">Dark grey: the calculation of data is automatic and represents the simple average of columns 2, 3 and 4. </t>
  </si>
  <si>
    <t>Light blue: data is mandatory only for the material for which the Member State has decided to adjusted the recycling target.</t>
  </si>
  <si>
    <t xml:space="preserve">This table can be completed if you want to make use – in accordance with Article 5(2) of Directive 94/62 - of the adjusted level for the recycling targets in Article 6(1)(f) to (i) of Directive 94/62. These targets apply from reference years 2025 respectively 2030. In principle, Table 3 contains the necessary information for completing Table 2. Thus, from reference year 2023 onwards, the necessary information to complete Table 2 for three previous years can be derived from Table 3 as reported for the previous reference years. If a Member State wishes to see the distance to target for the 2025 targets already before, it is possible to complete the data for Table 2 for the three previous reference years if such data are available. Filling in these earlier years is voluntary. </t>
  </si>
  <si>
    <r>
      <rPr>
        <vertAlign val="superscript"/>
        <sz val="10"/>
        <color rgb="FF000000"/>
        <rFont val="Times New Roman"/>
        <family val="1"/>
      </rPr>
      <t xml:space="preserve">(1) </t>
    </r>
    <r>
      <rPr>
        <sz val="10"/>
        <color rgb="FF000000"/>
        <rFont val="Times New Roman"/>
        <family val="1"/>
      </rPr>
      <t>Commission Decision 2005/270/EC establishing the formats relating to Directive 94/62/EC on packaging and packaging waste as last amended by Commission Implementing Decision  2019/665.</t>
    </r>
  </si>
  <si>
    <r>
      <rPr>
        <vertAlign val="superscript"/>
        <sz val="10"/>
        <color rgb="FF000000"/>
        <rFont val="Times New Roman"/>
        <family val="1"/>
      </rPr>
      <t>(1)</t>
    </r>
    <r>
      <rPr>
        <sz val="10"/>
        <color rgb="FF000000"/>
        <rFont val="Times New Roman"/>
        <family val="1"/>
      </rPr>
      <t xml:space="preserve"> Commission Decision 2005/270/EC establishing the formats relating to Directive 94/62/EC on packaging and packaging waste.</t>
    </r>
  </si>
  <si>
    <t>Light orange: Footnotes (only to be filled-in when relevant).</t>
  </si>
  <si>
    <t>White: Data provision is mandatory for those Member States wishing to report against the old recycling targets in Article 6 of Directive 94/62/EC using the old calculation rules (only in addition to reporting data according the new calculation rules in Table 1).</t>
  </si>
  <si>
    <r>
      <rPr>
        <vertAlign val="superscript"/>
        <sz val="10"/>
        <rFont val="Times New Roman"/>
        <family val="1"/>
      </rPr>
      <t>(1)</t>
    </r>
    <r>
      <rPr>
        <sz val="10"/>
        <rFont val="Times New Roman"/>
        <family val="1"/>
      </rPr>
      <t xml:space="preserve"> Commission Decision 2005/270/EC establishing the formats relating to Directive 94/62/EC on packaging and packaging waste as last amended by Commission Implementing Decision  2019/665.</t>
    </r>
  </si>
  <si>
    <r>
      <rPr>
        <vertAlign val="superscript"/>
        <sz val="10"/>
        <color rgb="FF000000"/>
        <rFont val="Times New Roman"/>
        <family val="1"/>
      </rPr>
      <t>(5)</t>
    </r>
    <r>
      <rPr>
        <sz val="10"/>
        <color rgb="FF000000"/>
        <rFont val="Times New Roman"/>
        <family val="1"/>
      </rPr>
      <t xml:space="preserve"> This means the number of rotations that all reusable packaging completes in a given year multiplied by its mass.</t>
    </r>
  </si>
  <si>
    <r>
      <rPr>
        <vertAlign val="superscript"/>
        <sz val="10"/>
        <color rgb="FF000000"/>
        <rFont val="Times New Roman"/>
        <family val="1"/>
      </rPr>
      <t>(4</t>
    </r>
    <r>
      <rPr>
        <vertAlign val="superscript"/>
        <sz val="10"/>
        <rFont val="Times New Roman"/>
        <family val="1"/>
      </rPr>
      <t>)</t>
    </r>
    <r>
      <rPr>
        <sz val="10"/>
        <rFont val="Times New Roman"/>
        <family val="1"/>
      </rPr>
      <t xml:space="preserve"> This means the number of rotations that </t>
    </r>
    <r>
      <rPr>
        <b/>
        <u/>
        <sz val="10"/>
        <rFont val="Times New Roman"/>
        <family val="1"/>
      </rPr>
      <t>all</t>
    </r>
    <r>
      <rPr>
        <b/>
        <sz val="10"/>
        <rFont val="Times New Roman"/>
        <family val="1"/>
      </rPr>
      <t xml:space="preserve"> </t>
    </r>
    <r>
      <rPr>
        <sz val="10"/>
        <rFont val="Times New Roman"/>
        <family val="1"/>
      </rPr>
      <t>reusable packaging completes in a given year.</t>
    </r>
  </si>
  <si>
    <t>Mandatory</t>
  </si>
  <si>
    <t>O11</t>
  </si>
  <si>
    <t>AA11</t>
  </si>
  <si>
    <t>AM11</t>
  </si>
  <si>
    <t>ForbiddenString</t>
  </si>
  <si>
    <t>E58</t>
  </si>
  <si>
    <t>not available</t>
  </si>
  <si>
    <t>Please verify the explanatory note sufficiently explains why the data is not available</t>
  </si>
  <si>
    <t>not reported</t>
  </si>
  <si>
    <t>unavailable data</t>
  </si>
  <si>
    <t>no data available</t>
  </si>
  <si>
    <t>data missing</t>
  </si>
  <si>
    <t>Please verify the explanatory note sufficiently explains why the data is missing</t>
  </si>
  <si>
    <t>Please verify the explanatory note sufficiently explains why the data is not reported</t>
  </si>
  <si>
    <t>no information available</t>
  </si>
  <si>
    <t>information missing</t>
  </si>
  <si>
    <t>ForbiddenStrings</t>
  </si>
  <si>
    <t>sheet added</t>
  </si>
  <si>
    <t>K20</t>
  </si>
  <si>
    <t>added lines for mandatory data in Table 3</t>
  </si>
  <si>
    <t>H7,8,15,16</t>
  </si>
  <si>
    <t xml:space="preserve">changed GT to GE </t>
  </si>
  <si>
    <t>exclude warnings in case the sum is equal to the 'total' cell (0=0 is not a warning)</t>
  </si>
  <si>
    <t>changed warnings to errors</t>
  </si>
  <si>
    <t>A4-8</t>
  </si>
  <si>
    <t>G7-9, col. G several</t>
  </si>
  <si>
    <t>changed YES to NO</t>
  </si>
  <si>
    <t>C,D,F</t>
  </si>
  <si>
    <t>consolidation of rules (e.g. integrating W11,12 into W8-10 -&gt; W8-12)</t>
  </si>
  <si>
    <t>New; GE to account for metals which are not Fe or Al</t>
  </si>
  <si>
    <t>Generation should be equal to or larger than the sum of all treatment operations</t>
  </si>
  <si>
    <t>Total metals must be equal to or larger than the sum of Al + Fe</t>
  </si>
  <si>
    <t>Total Recycling must be equal to or larger than the sum of its components</t>
  </si>
  <si>
    <t>Total aluminium must be equal to or larger than aluminium from IBA</t>
  </si>
  <si>
    <t>Total ferrous metals must be equal to or larger than ferrous metals from IBA</t>
  </si>
  <si>
    <t>Total Recycling should be equal to the sum of its components</t>
  </si>
  <si>
    <t>All packaging must be equal to or larger than all reusable packaging</t>
  </si>
  <si>
    <t>All packaging must be equal to or larger than all sales packaging</t>
  </si>
  <si>
    <t>All sales packaging must be equal to or larger than all reusable sales packaging</t>
  </si>
  <si>
    <t>All reusable packaging must be equal to or larger than all reusable sales packaging</t>
  </si>
  <si>
    <t>AE11</t>
  </si>
  <si>
    <t>All rotations must be equal to or larger than all rotations of reusable sales packaging</t>
  </si>
  <si>
    <t>new</t>
  </si>
  <si>
    <t>addition of new rules (mostly Table 3) + reformulating text when "GE" was added</t>
  </si>
  <si>
    <t>several rows</t>
  </si>
  <si>
    <r>
      <rPr>
        <vertAlign val="superscript"/>
        <sz val="10"/>
        <rFont val="Times New Roman"/>
        <family val="1"/>
      </rPr>
      <t>(4)</t>
    </r>
    <r>
      <rPr>
        <sz val="10"/>
        <rFont val="Times New Roman"/>
        <family val="1"/>
      </rPr>
      <t xml:space="preserve"> This includes backfilling. Repair of wooden packaging, recycling and energy recovery are not included.</t>
    </r>
  </si>
  <si>
    <r>
      <rPr>
        <vertAlign val="superscript"/>
        <sz val="10"/>
        <rFont val="Times New Roman"/>
        <family val="1"/>
      </rPr>
      <t>(5)</t>
    </r>
    <r>
      <rPr>
        <sz val="10"/>
        <rFont val="Times New Roman"/>
        <family val="1"/>
      </rPr>
      <t xml:space="preserve"> The 'Metal (total)' row should be equal to the sum of the 'Ferrous metal' and 'Aluminium' rows. Amounts for other metal packaging may be added to the totals using 'unlock formulas'.</t>
    </r>
  </si>
  <si>
    <r>
      <rPr>
        <vertAlign val="superscript"/>
        <sz val="10"/>
        <color rgb="FF000000"/>
        <rFont val="Times New Roman"/>
        <family val="1"/>
      </rPr>
      <t>(2)</t>
    </r>
    <r>
      <rPr>
        <sz val="10"/>
        <color rgb="FF000000"/>
        <rFont val="Times New Roman"/>
        <family val="1"/>
      </rPr>
      <t xml:space="preserve"> For plastic materials contained in packaging waste, only material that is recycled back into plastics shall be reported.</t>
    </r>
  </si>
  <si>
    <r>
      <rPr>
        <vertAlign val="superscript"/>
        <sz val="10"/>
        <color rgb="FF000000"/>
        <rFont val="Times New Roman"/>
        <family val="1"/>
      </rPr>
      <t xml:space="preserve">(2)  </t>
    </r>
    <r>
      <rPr>
        <sz val="10"/>
        <color rgb="FF000000"/>
        <rFont val="Times New Roman"/>
        <family val="1"/>
      </rPr>
      <t>This means all reusable and all single-use packaging comprising sales, transport and grouped packaging.</t>
    </r>
  </si>
  <si>
    <t>The structure of the quality report follows the structure set out in Commission Decision 2005/270 in most cases. Where there are some differences the intention of the Act is maintained. However, changes have been introduced to ensure the responses are more accurate and easier to fill in by the Member States. Please aim to complete the QR as it is structured. If it is not possible to provide the relevant information please explain the reasons why. Do not leave responses blank.</t>
  </si>
  <si>
    <t>3.2.8. Other recovery of waste
Description of treatment of waste reported under the category of other recovery and the share of waste (%) subject to such treatment.</t>
  </si>
  <si>
    <t>3.2.9. Information on the relevance of temporary storage of packaging waste to the amounts of treated waste in a given year and any estimates of waste recycled in the current reference year following temporary storage in a previous reference year, and waste going to temporary storage in the current reference year.</t>
  </si>
  <si>
    <t>3.2.2. Description of methods for determining packaging waste treatment (mark with a cross).</t>
  </si>
  <si>
    <t>3.2.3. Measurement points for recycling applied by the Member State.</t>
  </si>
  <si>
    <t>3.2.10. Verification of data on packaging waste recycling.</t>
  </si>
  <si>
    <t>3.2.11. Calculation of recycling of metals from incinerator bottom ash 
Detailed description of the method to collect data in order to calculate the amount of metals separated from incineration bottom ash in accordance with the Commission Implementing Act adopted in accordance with Article 37(7) of Directive 2008/98/EC.</t>
  </si>
  <si>
    <t>3.1.6. Verification of data on packaging waste generated.</t>
  </si>
  <si>
    <t>3.1.3. Indication whether an estimate has been calculated and added (Yes/No) and if ‘Yes’ the added volume in % of the total.</t>
  </si>
  <si>
    <t>3.1.2. Explanation of the application of estimates in case data on packaging placed on the market is used (for instance, where data collection does not cover the whole market or in order to take account of free riders, private shipments in or out of the country or on-line sales).</t>
  </si>
  <si>
    <t xml:space="preserve">3.3.1. Description of main issues affecting the accuracy of data on the generation and treatment of packaging waste, including errors related to sampling, coverage, measurement, processing and non-response. </t>
  </si>
  <si>
    <t>3.3.2. Explanation of the scope and validity of surveys to collect data on the generation and treatment of packaging waste.</t>
  </si>
  <si>
    <t>3.3.3. Statistical surveys used regarding packaging waste generation and treatment.</t>
  </si>
  <si>
    <t>3.3.4. Differences from previous year's data.</t>
  </si>
  <si>
    <t>3.3.5. Explanation detailing the causes of the tonnage difference (in relation to which waste streams, sectors or estimates have caused the difference, and what the underlying cause is) for any component of packaging waste generated and recycled which shows greater than a 10 % variation from the data submitted for the previous data year.</t>
  </si>
  <si>
    <t>3.5.1. Description of main issues affecting the accuracy of data on reusable packaging, including errors related to sampling, coverage, measurement, processing and non-response.</t>
  </si>
  <si>
    <t>3.5.2. Explanation of the scope and validity of surveys to collect data on reusable packaging.</t>
  </si>
  <si>
    <t>3.5.3. Statistical surveys used regarding reusable packaging.</t>
  </si>
  <si>
    <t>3.5.4. Differences from previous year's data.</t>
  </si>
  <si>
    <t>4.1 1. Detailed description of the system for quality control and traceability for packaging waste pursuant to Article 6a(3) and (8) of Directive 94/62/EC.</t>
  </si>
  <si>
    <t>4.1.2. Waste treated outside the Member State.</t>
  </si>
  <si>
    <t>4.1.3. Description of measures to ensure that, in accordance with Article 6a(8) of Directive 94/62/EC, the exporter can prove that the shipment of waste complies with the requirements of Regulation (EC) No 1013/2006 of the European Parliament and of the Council ( 1 ) and that the treatment of waste outside the Union took place in conditions that are broadly equivalent to the requirements of the relevant Union environmental law.</t>
  </si>
  <si>
    <t>Justification to withhold the publication of specific parts of this report (please indicate the exact elements not to be published, and why).</t>
  </si>
  <si>
    <t>For each waste and facility type, include the estimated share of waste in the input from the Member State that is reporting only, and describe the methodologies used. For example, surveying of plant operators or use of actual reported data through an electronic registry.</t>
  </si>
  <si>
    <t>If relevant, explain any significant  methodological  changes  in  the  calculation  method  for  the  current reference  year,  if  any  (please  include  in  particular  retrospective  revisions,  their nature  and  whether  a  break-flag  is  required  for  a  certain  year.</t>
  </si>
  <si>
    <t>Please provide the name and url of the main websites, reference documents and publications related to this data collectio.</t>
  </si>
  <si>
    <t>G17</t>
  </si>
  <si>
    <t>AI17</t>
  </si>
  <si>
    <t>AE17</t>
  </si>
  <si>
    <t>W17</t>
  </si>
  <si>
    <t>AM17</t>
  </si>
  <si>
    <t>O17</t>
  </si>
  <si>
    <t>AQ17</t>
  </si>
  <si>
    <t>AK17</t>
  </si>
  <si>
    <t>AS17</t>
  </si>
  <si>
    <t>for filling in (only if you want to use the old calculation rules for the old targets).</t>
  </si>
  <si>
    <t>for filling in. This table is mandatory.</t>
  </si>
  <si>
    <t>for filling in.</t>
  </si>
  <si>
    <t>for information.</t>
  </si>
  <si>
    <t>for reading before filling in the questionnaire.</t>
  </si>
  <si>
    <t>https://environment.ec.europa.eu/topics/waste-and-recycling/packaging-waste_en</t>
  </si>
  <si>
    <t>The 'Waste generation' column should be bigger than total recovery. Including an explanatory footnote this is a warning, because in exceptional circumstances it could be smaller.</t>
  </si>
  <si>
    <t>The 'Metal (total)' row should be equal to the sum of the 'Ferrous metal' and 'Aluminium' rows. Additional amounts for other metals may be added to the sum in the 'Metal (total)' row.</t>
  </si>
  <si>
    <t>The 'Total' row should be a sum of all the amounts given in the separate materials' columns (excluding the cells for separate metals which are accounted or in the 'Metals (total)' row).</t>
  </si>
  <si>
    <t>The 'Packaging Waste Generated' column should be bigger than the 'Packaging Waste Recycled' column. Including an explanatory footnote this is a warning, because in exceptional circumstances it could be smaller.</t>
  </si>
  <si>
    <t>The columns concerning 'Sales packaging' should be smaller than the respective 'all packaging' columns (having the same unit).</t>
  </si>
  <si>
    <t>Reusable packaging placed on the market for the first time' should be smaller than 'Packaging placed on the market for the first time'.</t>
  </si>
  <si>
    <t>All the mandatory cells in table 1 must be filled in when the reference year is 2020 or later. Before this date, the breakdown of metals (ferrous metal and aluminium) and the breakdown of recycling were not compulsory), therefore these will be a warning instead of an error. You can remove these warnings by including an explanatory footnote.</t>
  </si>
  <si>
    <t>WASTE-2023-DC</t>
  </si>
  <si>
    <t>EQ</t>
  </si>
  <si>
    <t>Generation should be equal to or larger than recycling</t>
  </si>
  <si>
    <t>8. Any other comments?</t>
  </si>
  <si>
    <t>7. Regarding the revision of data series when changing sources and methods.
     Did you correct backwards data series when you changed sources and methods? 
     Could you send the revised data for previous years?</t>
  </si>
  <si>
    <t>6. Please provide details on the types of reuse system in place for each main material type.</t>
  </si>
  <si>
    <t>5. Please indicate whether the derogation to make use of the delegated act on average loss rates has been applied.</t>
  </si>
  <si>
    <t>4. Please indicate if you wish to take into account the amount of metals in incineration bottom ash (IBA) for the calculation of the targets.</t>
  </si>
  <si>
    <t xml:space="preserve">3. Please indicate if you wish to take into account the amount of wooden packaging that is repaired for reuse in the calculation of the targets laid down in point (f), point (g) (ii), point (h) and point (i) (ii) of Article 6(1) of Directive 94/62/EC.  If yes, please indicate the adjusted recycling rates in the box below and fill in the purple shaded cells in Table 1 for the column "Repair". Please do not add the amount of repaired wooden packaging to the amount recycled and to the amount of waste generated in Table 1! </t>
  </si>
  <si>
    <t>2. Please indicate if you are still reporting in accordance with the old calculation rules (as set out in Articles 6a to 6d of Commission Decision 2005/270 as last amended) in Table 1 and why.</t>
  </si>
  <si>
    <t>COMMON TO ALL (OR MOST)  QUESTIONNAIRE</t>
  </si>
  <si>
    <t>SPECIFIC TO THIS QUESTIONNAIRE</t>
  </si>
  <si>
    <t>Parameter</t>
  </si>
  <si>
    <t>Value</t>
  </si>
  <si>
    <t>(Valid values)</t>
  </si>
  <si>
    <t>DevelopementMode</t>
  </si>
  <si>
    <t>TRUE (during development)
FALSE (For real reporting and testing)</t>
  </si>
  <si>
    <t>03 April 2023</t>
  </si>
  <si>
    <t>30 June 2023</t>
  </si>
  <si>
    <t>Tim Mirgain</t>
  </si>
  <si>
    <t>Administration de l'environnement</t>
  </si>
  <si>
    <t>Unité surveillance et évaluation de l'environnement</t>
  </si>
  <si>
    <t>40 56 56 322</t>
  </si>
  <si>
    <t>tim.mirgain@aev.etat.lu</t>
  </si>
  <si>
    <t>Municipal packaging put on the market and reported by the EPR scheme valorlux (only houshold sales packaging).</t>
  </si>
  <si>
    <t>Packaging put on the market is assumed to be the sum of packaging waste generated (Table_1 based on waste analysis) and reusable packaging put on the market in the same year.</t>
  </si>
  <si>
    <t xml:space="preserve">It is not possible to distinguish ferrous metals and aluminiums for metals that are collected outside the EPR scheme. Hence the ferrous metal category also contain a certain amount of aluminum metals </t>
  </si>
  <si>
    <t>Go to cell</t>
  </si>
  <si>
    <t>There is no available data</t>
  </si>
  <si>
    <t>LU is reporting under the new calculation rules</t>
  </si>
  <si>
    <t>yes: 70%</t>
  </si>
  <si>
    <t>yes</t>
  </si>
  <si>
    <t>The Hospitality and food sector uses a considerable part of reusable glass beverage bottles.
Plastic reusable bags &gt; 50 microns are used by 74% of the consumers when they shop; half of these bags are the “Ecosac”, a national bag (EU best practice) which is implemented by a major part of the supermarkets and distributors and sold to consumers. Also, for vegetables, a national meshbag, the “Superbag” has been developed and is proposed to consumers in the same selling places.
There are currently no other major mainstreams of reusable packaging known by our administration.</t>
  </si>
  <si>
    <t>Administration de l’environnement</t>
  </si>
  <si>
    <t xml:space="preserve">(+352) 40 56 56 - 322 </t>
  </si>
  <si>
    <t>http://www.statistiques.public.lu/stat/ReportFolders/ReportFolder.aspx?IF_Language=fra&amp;MainTheme=1&amp;FldrName=3&amp;RFPath=65</t>
  </si>
  <si>
    <t>Collection, processing and data analysis</t>
  </si>
  <si>
    <t>NA</t>
  </si>
  <si>
    <t>3 years</t>
  </si>
  <si>
    <t>x</t>
  </si>
  <si>
    <t>NE</t>
  </si>
  <si>
    <t>all</t>
  </si>
  <si>
    <t>No</t>
  </si>
  <si>
    <t>(a) The distinction between non-packaging waste and packaging waste collected together was mainly done using the LoW codes used by waste handlers and collectors. For certain fractions, such as mixed packaging waste (15 01 06) or paper and cardboard waste (20 01 01), waste analysis was carried out. For all other fractions, estimates were used.
(b) The packaging materials in mixed waste streams from households are based on the results of waste analysis. The packaging waste contained in non-household waste is estimated based on the outgoing residual or combustion waste provided by waste handlers.</t>
  </si>
  <si>
    <t>comparison with EPR</t>
  </si>
  <si>
    <t>Only the R/D codes listed in Annexes I and II of Directive 2008/98/EC are used.</t>
  </si>
  <si>
    <t>output sorting facility with substraction of impurities and humidity (see 3.2.6)</t>
  </si>
  <si>
    <t>https://data.public.lu/en/datasets/dechets-municipaux/</t>
  </si>
  <si>
    <t>Variation du to a change in contamination rate and due to results of new residual waste analysis</t>
  </si>
  <si>
    <t>Metal</t>
  </si>
  <si>
    <t>The increase in packaging waste was mainly observed in commercial packaging. This increase is probably due to the recovery after the pandemic. The increase in the recovery of paper and cardboard is due to an increase in the amount of paper and cardboard identified during the residual waste analysis. Furthermore there was an increase in seperately collected metal packaging waste.</t>
  </si>
  <si>
    <t>A detailed analysis of waste flows from commercial mixed waste has revealed that waste identified previously as market waste was indeed mixed commercial waste. Furthermore, there was an increase in separately collected metal packaging waste.</t>
  </si>
  <si>
    <t xml:space="preserve"> Drink cartons are reported as 80% paperboard and 20% plastic. However, the waste analysis only distinguishes between drink cartons and composite packaging, for which the composition is unknown. For the 2021 reporting, LU assumed that composite packaging in residual waste contained 50% paperboard and 50% plastic. LU will work to improve data on this point. For EWC fraction 150110, the distinction between plastic and metal packaging was made based on the treatment code (R03 for plastic and R04 for metal).</t>
  </si>
  <si>
    <t>Measurements are made at the output of the sorting facility, ensuring that non-target materials are not missed or double counted. The contamination (impurities) and humidity rate of the waste at the output of the sorting plant are estimated. It is assumed that these impurities, which are removed at the recycling plant, are not recycled.</t>
  </si>
  <si>
    <t>Compostable packaging treated in biowaste treatment plants have not been considered.</t>
  </si>
  <si>
    <t>plastic</t>
  </si>
  <si>
    <t>recycling</t>
  </si>
  <si>
    <t>estimation, including 5 % loss of target material</t>
  </si>
  <si>
    <t>combustion waste</t>
  </si>
  <si>
    <t>estimation</t>
  </si>
  <si>
    <t>wood</t>
  </si>
  <si>
    <t>ferrous material</t>
  </si>
  <si>
    <t>glass</t>
  </si>
  <si>
    <t>paperboard</t>
  </si>
  <si>
    <t>The category other recovery includes the use of glass waste from incineration bottom ash</t>
  </si>
  <si>
    <t>Temporary storage is not considered</t>
  </si>
  <si>
    <t>no</t>
  </si>
  <si>
    <t>comparison with EPR data</t>
  </si>
  <si>
    <t>65% for NFE and 95% for FE</t>
  </si>
  <si>
    <t>10% of total bottom ash</t>
  </si>
  <si>
    <t>calculation according to residual waste analysis</t>
  </si>
  <si>
    <t>Luxembourg is facing a few issues affecting the collection of data on reusable packaging. Ideally, data on reusable packaging would be collected through the EPR scheme as they are in a good position to collect such data from their members. Currently, the EPR scheme only covers household packaging. However, this is set to change, and non-household packaging will also have to be covered by an EPR scheme. Luxembourg would like to wait until that moment before carrying out such a study. A study has to be carefully planned since companies will find it difficult to identify reusable packaging as well as to determine factors such as rotation. Luxembourg hopes to be able to launch such a study in 2024.</t>
  </si>
  <si>
    <t>no surveys were carried out</t>
  </si>
  <si>
    <t>According to the revised national waste law of March 21, 2012, the export of waste intended for recovery to non-European Union countries is prohibited, except under special permit. Such export had already been prohibited under the modified waste management law of June 17, 1994, which was in effect prior to the 2012 law. Furthermore, the export restriction and notification procedures outlined in regulation (EC) 1013/2006 of the European Parliament and Council are also applicable in addition to the export prohibition outlined in the 2012 waste management law.</t>
  </si>
  <si>
    <t>annual reports of waste handlers</t>
  </si>
  <si>
    <t>Illegal shipments are detected through road checks which are carried out regularly. Administrative and physical checks related to shipments of waste can also be part of other inspections, e.g. IED</t>
  </si>
  <si>
    <t>Only reusable shopping bags (Eco-bag) and reusable produce bag (superbag - sales packaging) put on the market by the national EPR scheme valorlux</t>
  </si>
  <si>
    <t>Mainly textile packaging found during residual waste analysis</t>
  </si>
  <si>
    <t>It is presumed that the overall quantity of glass packaging put on the market is equivalent to the quantity of glass packaging declared by the EPR scheme. Glass packaging used outside of households is not taken into account and is regarded as negligible or potentially nonexistent. The total amount of packaging waste generated (as indicated in Table_1), as determined through waste analysis, is lower than the amount reported by the EPR scheme. This can be attributed to a significant number of beverage bottles being placed on the market in Luxembourg and purchased (for tax purposes) by individuals residing in neighboring countries, who then dispose of them in their respective countries of residence.</t>
  </si>
  <si>
    <t>The primary source of data is the national waste database, which receives yearly reports from waste handlers operating in Luxembourg.</t>
  </si>
  <si>
    <t xml:space="preserve"> Average loss rates are currently being estimated. LU is collecting more data on ALR. However, this data will only be available for data submission starting for the reporting year 2022.</t>
  </si>
  <si>
    <t>During its latest residual waste analysis, LU measured the contamination rate of plastic packaging by washing and drying plastic films and trays. Hence the reported contamination rate for plastic packaging is a measured value. The correction factors for other packaging types are broad estimates that LU has used for the last 15 years. Some of these factors are based on literature research, while others are not. LU is aware that these factors are highly critical and can drastically affect the reporting. In order to have consistent time series that allow for year-on-year comparison, it is important to accurately measure and report on these correction factors.</t>
  </si>
  <si>
    <t>The determination of waste flows relies entirely on the annual data provided by waste handlers in Luxembourg. Within these waste flows, the identification of packaging waste is established through the utilisation of EWC codes and waste analysis.</t>
  </si>
  <si>
    <t>The assumption is made that for all separately collected packaging, the proportion of different materials is less than 5%. This assumption is applicable to cardboard packaging, drink bottles, and cans. However, it is important to note that composite packaging, such as packaging used for food, excluding beverage cartons, is not collected separately in Luxembourg.</t>
  </si>
  <si>
    <t>ALR are not yet applied but rather estimates of loss rates</t>
  </si>
  <si>
    <t xml:space="preserve">The waste flows are mainly measured at the output of the sorting plants. There is only a very small amount of waste imported by waste sorting or treatment plants. Those waste flows are identified in annual waste reported and not considered in the statistics. </t>
  </si>
  <si>
    <t xml:space="preserve">LU is facing the following challenges in determining the quantities of packaging waste generated and treated:
• LU has to manually analyse and approve over 1,000 reports submitted by companies transporting and treating waste in LU. These reports often contain wrongly attributed EWC codes and/or treatment codes, and the reports are often inconsistent between different years. Different EWC codes (e.g., 20 xx xx or 15 xx xx) used for the same waste type can be used by the same companies between different years. These inconsistencies are all flagged, and companies are asked to confirm or correct their data. This process is done manually, is very time-consuming, and can also lead to mistakes.
• EWC codes are almost never the same at the input and output of sorting facilities. This makes it difficult to identify the final destination of packaging waste that was collected separately or sorted at the sorting facilities. This is especially true in sorting facilities that sort packaging alongside and non-packaging waste.
• Waste streams between waste handlers can lead to double counting. LU has developed a data analysis method that prevents double counting, but it can never be completely excluded, and a lot of plausibility checks have to be carried out manually.
• Even if waste was separately collected or sorted in LU, it can still be exported to a further sorting or collection facility. In this case, the treatment code R12 or R13 is used, and the final treatment often remains unknown.
• The humidity and contamination rate were only measured for plastic packaging during the last residual waste analysis. For the other types of packaging LU has used humidity and contamination rates that were never reviewed or measured. For comparability reasons, those rates have remained unchanged over the last years. 
• LU is currently collecting ALR from waste recycling plants through the EPR scheme. Unfortunately the results will only be available for the next submission.
</t>
  </si>
  <si>
    <t>There have not been any major methodological changes as such. The calculations are still based on residual waste analysis. However, LU has made some changes to its methodology:
• LU has changed the contamination/humidity factor for plastic from 25% to 41%. This had an important impact on the calculation of plastic packaging waste.
• Glass recovered from incineration bottom ash used to be considered as recycling, but now it is reported under other recycling.
• A new residual waste analysis has also impacted in the results.</t>
  </si>
  <si>
    <t>A new company specializing in pallet recovery and repair was established in LU. This has led to a significant amount of pallets being collected. In previous years, those pallets were not identified, as they would have been reported under mixed waste or wood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</si>
</sst>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000%"/>
    <numFmt numFmtId="166" formatCode="0.0%"/>
  </numFmts>
  <fonts count="1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sz val="9"/>
      <color rgb="FFFF0000"/>
      <name val="Arial"/>
      <family val="2"/>
    </font>
    <font>
      <b/>
      <sz val="9"/>
      <color indexed="8"/>
      <name val="Arial"/>
      <family val="2"/>
    </font>
    <font>
      <sz val="9"/>
      <color indexed="10"/>
      <name val="Arial"/>
      <family val="2"/>
    </font>
    <font>
      <b/>
      <u/>
      <sz val="9"/>
      <name val="Arial"/>
      <family val="2"/>
    </font>
    <font>
      <b/>
      <i/>
      <sz val="9"/>
      <name val="Arial"/>
      <family val="2"/>
    </font>
    <font>
      <b/>
      <sz val="9"/>
      <color indexed="48"/>
      <name val="Arial"/>
      <family val="2"/>
    </font>
    <font>
      <b/>
      <i/>
      <sz val="9"/>
      <color indexed="10"/>
      <name val="Arial"/>
      <family val="2"/>
    </font>
    <font>
      <b/>
      <u/>
      <sz val="9"/>
      <color indexed="8"/>
      <name val="Arial"/>
      <family val="2"/>
    </font>
    <font>
      <b/>
      <sz val="11"/>
      <name val="Arial"/>
      <family val="2"/>
    </font>
    <font>
      <sz val="11"/>
      <name val="Arial"/>
      <family val="2"/>
    </font>
    <font>
      <b/>
      <sz val="11"/>
      <color indexed="8"/>
      <name val="Arial"/>
      <family val="2"/>
    </font>
    <font>
      <sz val="11"/>
      <color indexed="1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i/>
      <sz val="10"/>
      <color rgb="FF000000"/>
      <name val="Times New Roman"/>
      <family val="1"/>
    </font>
    <font>
      <vertAlign val="superscript"/>
      <sz val="10"/>
      <color rgb="FF000000"/>
      <name val="Times New Roman"/>
      <family val="1"/>
    </font>
    <font>
      <i/>
      <sz val="9"/>
      <color theme="1"/>
      <name val="Arial"/>
      <family val="2"/>
    </font>
    <font>
      <b/>
      <sz val="11"/>
      <color theme="1"/>
      <name val="Arial"/>
      <family val="2"/>
    </font>
    <font>
      <b/>
      <sz val="11"/>
      <color rgb="FFFA7D00"/>
      <name val="Calibri"/>
      <family val="2"/>
      <scheme val="minor"/>
    </font>
    <font>
      <i/>
      <sz val="8"/>
      <color rgb="FF000000"/>
      <name val="Times New Roman"/>
      <family val="1"/>
    </font>
    <font>
      <i/>
      <sz val="8"/>
      <color rgb="FF000000"/>
      <name val="Arial"/>
      <family val="2"/>
    </font>
    <font>
      <i/>
      <sz val="8"/>
      <color theme="1"/>
      <name val="Arial"/>
      <family val="2"/>
    </font>
    <font>
      <i/>
      <sz val="8"/>
      <name val="Arial"/>
      <family val="2"/>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1"/>
      <name val="Calibri"/>
      <family val="2"/>
      <scheme val="minor"/>
    </font>
    <font>
      <sz val="10"/>
      <name val="Arial"/>
      <family val="2"/>
    </font>
    <font>
      <b/>
      <sz val="12"/>
      <name val="Times New Roman"/>
      <family val="1"/>
    </font>
    <font>
      <b/>
      <vertAlign val="superscript"/>
      <sz val="12"/>
      <name val="Times New Roman"/>
      <family val="1"/>
    </font>
    <font>
      <b/>
      <sz val="12"/>
      <color rgb="FFFF0000"/>
      <name val="Times New Roman"/>
      <family val="1"/>
    </font>
    <font>
      <sz val="12"/>
      <color rgb="FF000000"/>
      <name val="Times New Roman"/>
      <family val="1"/>
    </font>
    <font>
      <sz val="12"/>
      <name val="Times New Roman"/>
      <family val="1"/>
    </font>
    <font>
      <i/>
      <sz val="10"/>
      <name val="Times New Roman"/>
      <family val="1"/>
    </font>
    <font>
      <b/>
      <sz val="10"/>
      <color rgb="FFFF0000"/>
      <name val="Times New Roman"/>
      <family val="1"/>
    </font>
    <font>
      <b/>
      <sz val="8"/>
      <color rgb="FFFF0000"/>
      <name val="Times New Roman"/>
      <family val="1"/>
    </font>
    <font>
      <b/>
      <sz val="8"/>
      <name val="Times New Roman"/>
      <family val="1"/>
    </font>
    <font>
      <b/>
      <sz val="10"/>
      <color rgb="FFFF0000"/>
      <name val="Arial"/>
      <family val="2"/>
    </font>
    <font>
      <b/>
      <i/>
      <sz val="10"/>
      <color rgb="FF000000"/>
      <name val="Times New Roman"/>
      <family val="1"/>
    </font>
    <font>
      <sz val="10"/>
      <color rgb="FFFF0000"/>
      <name val="Times New Roman"/>
      <family val="1"/>
    </font>
    <font>
      <sz val="9"/>
      <color rgb="FFFF0000"/>
      <name val="Times New Roman"/>
      <family val="1"/>
    </font>
    <font>
      <sz val="12"/>
      <color rgb="FFFF0000"/>
      <name val="Times New Roman"/>
      <family val="1"/>
    </font>
    <font>
      <i/>
      <sz val="11"/>
      <name val="Arial"/>
      <family val="2"/>
    </font>
    <font>
      <b/>
      <sz val="9"/>
      <name val="Times New Roman"/>
      <family val="1"/>
    </font>
    <font>
      <sz val="10"/>
      <color theme="0"/>
      <name val="Times New Roman"/>
      <family val="1"/>
    </font>
    <font>
      <b/>
      <sz val="11"/>
      <color rgb="FF000000"/>
      <name val="Calibri"/>
      <family val="2"/>
    </font>
    <font>
      <b/>
      <sz val="10"/>
      <color rgb="FFFFFFFF"/>
      <name val="Arial"/>
      <family val="2"/>
    </font>
    <font>
      <b/>
      <vertAlign val="superscript"/>
      <sz val="9"/>
      <color theme="1"/>
      <name val="Arial"/>
      <family val="2"/>
    </font>
    <font>
      <b/>
      <sz val="10"/>
      <name val="Arial"/>
      <family val="2"/>
    </font>
    <font>
      <b/>
      <sz val="8"/>
      <name val="Arial"/>
      <family val="2"/>
    </font>
    <font>
      <b/>
      <sz val="12"/>
      <name val="Arial"/>
      <family val="2"/>
    </font>
    <font>
      <b/>
      <sz val="20"/>
      <name val="Arial"/>
      <family val="2"/>
    </font>
    <font>
      <b/>
      <sz val="13"/>
      <name val="Arial"/>
      <family val="2"/>
    </font>
    <font>
      <b/>
      <sz val="14"/>
      <color theme="0"/>
      <name val="Arial"/>
      <family val="2"/>
    </font>
    <font>
      <b/>
      <sz val="14"/>
      <color indexed="8"/>
      <name val="Arial"/>
      <family val="2"/>
    </font>
    <font>
      <u/>
      <sz val="10"/>
      <name val="Arial"/>
      <family val="2"/>
    </font>
    <font>
      <b/>
      <sz val="11"/>
      <color rgb="FFD7642D"/>
      <name val="Arial"/>
      <family val="2"/>
    </font>
    <font>
      <b/>
      <sz val="6.5"/>
      <name val="Arial"/>
      <family val="2"/>
    </font>
    <font>
      <sz val="10"/>
      <color theme="0"/>
      <name val="Arial"/>
      <family val="2"/>
    </font>
    <font>
      <sz val="10"/>
      <color rgb="FF000000"/>
      <name val="Arial"/>
      <family val="2"/>
    </font>
    <font>
      <sz val="8"/>
      <color rgb="FF000000"/>
      <name val="Arial"/>
      <family val="2"/>
    </font>
    <font>
      <sz val="8"/>
      <color theme="1"/>
      <name val="Arial Narrow"/>
      <family val="2"/>
    </font>
    <font>
      <sz val="8"/>
      <color rgb="FF000000"/>
      <name val="Arial Narrow"/>
      <family val="2"/>
    </font>
    <font>
      <b/>
      <u/>
      <sz val="10"/>
      <name val="Times New Roman"/>
      <family val="1"/>
    </font>
    <font>
      <b/>
      <sz val="10"/>
      <color theme="0"/>
      <name val="Calibri"/>
      <family val="2"/>
      <scheme val="minor"/>
    </font>
    <font>
      <b/>
      <sz val="7"/>
      <name val="Arial"/>
      <family val="2"/>
    </font>
    <font>
      <strike/>
      <sz val="10"/>
      <color rgb="FFFF0000"/>
      <name val="Times New Roman"/>
      <family val="1"/>
    </font>
    <font>
      <b/>
      <i/>
      <sz val="8"/>
      <color theme="1"/>
      <name val="Arial"/>
      <family val="2"/>
    </font>
    <font>
      <sz val="11"/>
      <name val="Calibri"/>
      <family val="2"/>
    </font>
    <font>
      <b/>
      <sz val="10"/>
      <color theme="0"/>
      <name val="Arial"/>
      <family val="2"/>
    </font>
    <font>
      <b/>
      <sz val="11"/>
      <color theme="0" tint="-0.14999847407452621"/>
      <name val="Calibri"/>
      <family val="2"/>
      <scheme val="minor"/>
    </font>
    <font>
      <sz val="10"/>
      <color theme="0" tint="-0.499984740745262"/>
      <name val="Arial"/>
      <family val="2"/>
    </font>
    <font>
      <sz val="10"/>
      <name val="Arial"/>
      <family val="2"/>
    </font>
    <font>
      <b/>
      <sz val="9"/>
      <color indexed="81"/>
      <name val="Tahoma"/>
      <family val="2"/>
    </font>
    <font>
      <sz val="9"/>
      <color indexed="81"/>
      <name val="Tahoma"/>
      <family val="2"/>
    </font>
  </fonts>
  <fills count="5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rgb="FFF2F2F2"/>
      </patternFill>
    </fill>
    <fill>
      <patternFill patternType="solid">
        <fgColor theme="1"/>
        <bgColor indexed="64"/>
      </patternFill>
    </fill>
    <fill>
      <patternFill patternType="solid">
        <fgColor theme="0" tint="-0.249977111117893"/>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0000"/>
        <bgColor indexed="64"/>
      </patternFill>
    </fill>
    <fill>
      <patternFill patternType="solid">
        <fgColor rgb="FF262626"/>
        <bgColor indexed="64"/>
      </patternFill>
    </fill>
    <fill>
      <patternFill patternType="solid">
        <fgColor rgb="FFE2CFEF"/>
        <bgColor indexed="64"/>
      </patternFill>
    </fill>
    <fill>
      <patternFill patternType="solid">
        <fgColor rgb="FFD8F0EF"/>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D7642D"/>
        <bgColor indexed="64"/>
      </patternFill>
    </fill>
    <fill>
      <patternFill patternType="solid">
        <fgColor rgb="FFA6A6A6"/>
        <bgColor indexed="64"/>
      </patternFill>
    </fill>
    <fill>
      <patternFill patternType="solid">
        <fgColor rgb="FFCDCDCD"/>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FF3232"/>
        <bgColor indexed="64"/>
      </patternFill>
    </fill>
  </fills>
  <borders count="12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theme="1" tint="0.14996795556505021"/>
      </right>
      <top style="thin">
        <color indexed="64"/>
      </top>
      <bottom style="thin">
        <color indexed="64"/>
      </bottom>
      <diagonal/>
    </border>
    <border>
      <left style="medium">
        <color theme="1" tint="0.14996795556505021"/>
      </left>
      <right style="medium">
        <color indexed="64"/>
      </right>
      <top style="thin">
        <color indexed="64"/>
      </top>
      <bottom style="thin">
        <color indexed="64"/>
      </bottom>
      <diagonal/>
    </border>
    <border>
      <left style="thin">
        <color indexed="64"/>
      </left>
      <right style="medium">
        <color theme="1" tint="0.14996795556505021"/>
      </right>
      <top style="thin">
        <color indexed="64"/>
      </top>
      <bottom style="thin">
        <color indexed="64"/>
      </bottom>
      <diagonal/>
    </border>
    <border>
      <left style="dashed">
        <color theme="0" tint="-0.34998626667073579"/>
      </left>
      <right style="medium">
        <color indexed="64"/>
      </right>
      <top style="thin">
        <color indexed="64"/>
      </top>
      <bottom style="double">
        <color indexed="64"/>
      </bottom>
      <diagonal/>
    </border>
    <border>
      <left style="thin">
        <color indexed="64"/>
      </left>
      <right style="medium">
        <color theme="1" tint="0.14996795556505021"/>
      </right>
      <top style="thin">
        <color indexed="64"/>
      </top>
      <bottom style="double">
        <color indexed="64"/>
      </bottom>
      <diagonal/>
    </border>
    <border>
      <left style="medium">
        <color theme="1" tint="0.14996795556505021"/>
      </left>
      <right style="medium">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style="medium">
        <color theme="1" tint="0.14996795556505021"/>
      </left>
      <right style="thick">
        <color indexed="64"/>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ashed">
        <color theme="0" tint="-0.34998626667073579"/>
      </left>
      <right style="medium">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rgb="FF7F7F7F"/>
      </left>
      <right style="thick">
        <color indexed="64"/>
      </right>
      <top style="thin">
        <color rgb="FF7F7F7F"/>
      </top>
      <bottom style="thin">
        <color rgb="FF7F7F7F"/>
      </bottom>
      <diagonal/>
    </border>
    <border>
      <left style="thick">
        <color indexed="64"/>
      </left>
      <right style="thin">
        <color indexed="64"/>
      </right>
      <top style="thin">
        <color indexed="64"/>
      </top>
      <bottom style="thick">
        <color indexed="64"/>
      </bottom>
      <diagonal/>
    </border>
    <border>
      <left style="thin">
        <color rgb="FF7F7F7F"/>
      </left>
      <right style="thin">
        <color rgb="FF7F7F7F"/>
      </right>
      <top style="thin">
        <color rgb="FF7F7F7F"/>
      </top>
      <bottom style="thick">
        <color indexed="64"/>
      </bottom>
      <diagonal/>
    </border>
    <border>
      <left style="thin">
        <color rgb="FF7F7F7F"/>
      </left>
      <right style="thick">
        <color indexed="64"/>
      </right>
      <top style="thin">
        <color rgb="FF7F7F7F"/>
      </top>
      <bottom style="thick">
        <color indexed="64"/>
      </bottom>
      <diagonal/>
    </border>
    <border>
      <left/>
      <right style="thick">
        <color indexed="64"/>
      </right>
      <top/>
      <bottom style="thin">
        <color indexed="64"/>
      </bottom>
      <diagonal/>
    </border>
    <border>
      <left style="thick">
        <color indexed="64"/>
      </left>
      <right style="thin">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dashed">
        <color theme="0" tint="-0.34998626667073579"/>
      </left>
      <right style="thick">
        <color indexed="64"/>
      </right>
      <top style="medium">
        <color indexed="64"/>
      </top>
      <bottom style="thin">
        <color indexed="64"/>
      </bottom>
      <diagonal/>
    </border>
    <border>
      <left style="dashed">
        <color theme="0" tint="-0.34998626667073579"/>
      </left>
      <right style="thick">
        <color indexed="64"/>
      </right>
      <top style="thin">
        <color indexed="64"/>
      </top>
      <bottom style="thin">
        <color indexed="64"/>
      </bottom>
      <diagonal/>
    </border>
    <border>
      <left style="dashed">
        <color theme="0" tint="-0.34998626667073579"/>
      </left>
      <right style="thick">
        <color indexed="64"/>
      </right>
      <top style="thin">
        <color indexed="64"/>
      </top>
      <bottom style="double">
        <color indexed="64"/>
      </bottom>
      <diagonal/>
    </border>
    <border>
      <left style="thin">
        <color indexed="64"/>
      </left>
      <right/>
      <top style="double">
        <color indexed="64"/>
      </top>
      <bottom style="thick">
        <color indexed="64"/>
      </bottom>
      <diagonal/>
    </border>
    <border>
      <left style="dashed">
        <color theme="0" tint="-0.34998626667073579"/>
      </left>
      <right style="medium">
        <color indexed="64"/>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dashed">
        <color theme="0" tint="-0.34998626667073579"/>
      </left>
      <right style="thick">
        <color indexed="64"/>
      </right>
      <top style="double">
        <color indexed="64"/>
      </top>
      <bottom style="thick">
        <color indexed="64"/>
      </bottom>
      <diagonal/>
    </border>
  </borders>
  <cellStyleXfs count="34">
    <xf numFmtId="0" fontId="0" fillId="0" borderId="0"/>
    <xf numFmtId="164" fontId="17" fillId="0" borderId="0" applyFont="0" applyFill="0" applyBorder="0" applyAlignment="0" applyProtection="0"/>
    <xf numFmtId="164" fontId="17" fillId="0" borderId="0" applyFont="0" applyFill="0" applyBorder="0" applyAlignment="0" applyProtection="0"/>
    <xf numFmtId="0" fontId="22" fillId="0" borderId="0" applyNumberFormat="0" applyFill="0" applyBorder="0" applyAlignment="0" applyProtection="0">
      <alignment vertical="top"/>
      <protection locked="0"/>
    </xf>
    <xf numFmtId="0" fontId="25"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24" fillId="0" borderId="0"/>
    <xf numFmtId="0" fontId="17" fillId="0" borderId="0"/>
    <xf numFmtId="0" fontId="17" fillId="0" borderId="0"/>
    <xf numFmtId="0" fontId="17"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43" fillId="0" borderId="0"/>
    <xf numFmtId="0" fontId="15" fillId="0" borderId="0"/>
    <xf numFmtId="0" fontId="15" fillId="0" borderId="0"/>
    <xf numFmtId="0" fontId="49" fillId="0" borderId="0"/>
    <xf numFmtId="0" fontId="56" fillId="9" borderId="37" applyNumberFormat="0" applyAlignment="0" applyProtection="0"/>
    <xf numFmtId="43" fontId="66" fillId="0" borderId="0" applyFont="0" applyFill="0" applyBorder="0" applyAlignment="0" applyProtection="0"/>
    <xf numFmtId="0" fontId="14" fillId="0" borderId="0"/>
    <xf numFmtId="0" fontId="13" fillId="0" borderId="0"/>
    <xf numFmtId="0" fontId="7" fillId="0" borderId="0"/>
    <xf numFmtId="0" fontId="4" fillId="0" borderId="0"/>
    <xf numFmtId="9" fontId="111" fillId="0" borderId="0" applyFont="0" applyFill="0" applyBorder="0" applyAlignment="0" applyProtection="0"/>
  </cellStyleXfs>
  <cellXfs count="927">
    <xf numFmtId="0" fontId="0" fillId="0" borderId="0" xfId="0"/>
    <xf numFmtId="0" fontId="19" fillId="0" borderId="0" xfId="0" applyFont="1"/>
    <xf numFmtId="0" fontId="19" fillId="0" borderId="0" xfId="0" applyFont="1" applyFill="1" applyBorder="1" applyAlignment="1">
      <alignment vertical="top"/>
    </xf>
    <xf numFmtId="0" fontId="19" fillId="0" borderId="0" xfId="0" applyFont="1" applyAlignment="1">
      <alignment vertical="top"/>
    </xf>
    <xf numFmtId="0" fontId="19" fillId="0" borderId="0" xfId="0" applyFont="1" applyFill="1" applyBorder="1" applyAlignment="1"/>
    <xf numFmtId="0" fontId="19" fillId="0" borderId="0" xfId="0" applyFont="1" applyAlignment="1"/>
    <xf numFmtId="0" fontId="26" fillId="0" borderId="0" xfId="0" applyFont="1" applyFill="1" applyBorder="1" applyAlignment="1">
      <alignment vertical="top"/>
    </xf>
    <xf numFmtId="0" fontId="19" fillId="0" borderId="0" xfId="0" applyFont="1" applyBorder="1" applyAlignment="1">
      <alignment vertical="top"/>
    </xf>
    <xf numFmtId="0" fontId="19" fillId="0" borderId="0" xfId="0" applyFont="1" applyFill="1" applyBorder="1" applyAlignment="1">
      <alignment horizontal="justify" vertical="top"/>
    </xf>
    <xf numFmtId="0" fontId="19" fillId="0" borderId="0" xfId="0" applyFont="1" applyFill="1" applyBorder="1" applyAlignment="1">
      <alignment horizontal="justify"/>
    </xf>
    <xf numFmtId="0" fontId="31" fillId="0" borderId="0" xfId="0" applyFont="1" applyFill="1" applyBorder="1" applyAlignment="1">
      <alignment horizontal="justify"/>
    </xf>
    <xf numFmtId="0" fontId="26" fillId="0" borderId="0" xfId="0" applyFont="1" applyFill="1" applyBorder="1" applyAlignment="1">
      <alignment horizontal="justify"/>
    </xf>
    <xf numFmtId="0" fontId="32" fillId="0" borderId="0" xfId="6" applyFont="1" applyFill="1" applyBorder="1" applyAlignment="1" applyProtection="1">
      <alignment horizontal="justify"/>
    </xf>
    <xf numFmtId="0" fontId="26" fillId="0" borderId="0" xfId="0" applyFont="1" applyAlignment="1">
      <alignment vertical="top"/>
    </xf>
    <xf numFmtId="0" fontId="19" fillId="0" borderId="0" xfId="0" applyFont="1" applyBorder="1" applyAlignment="1"/>
    <xf numFmtId="0" fontId="19" fillId="0" borderId="0" xfId="0" applyFont="1" applyAlignment="1">
      <alignment horizontal="justify" vertical="top"/>
    </xf>
    <xf numFmtId="0" fontId="19" fillId="0" borderId="0" xfId="0" applyFont="1" applyFill="1" applyBorder="1" applyAlignment="1">
      <alignment horizontal="left" vertical="top"/>
    </xf>
    <xf numFmtId="0" fontId="30" fillId="0" borderId="0" xfId="0" applyFont="1" applyFill="1" applyBorder="1" applyAlignment="1">
      <alignment horizontal="justify"/>
    </xf>
    <xf numFmtId="0" fontId="32" fillId="0" borderId="0" xfId="6" applyFont="1" applyFill="1" applyBorder="1" applyAlignment="1" applyProtection="1"/>
    <xf numFmtId="0" fontId="20" fillId="0" borderId="0" xfId="0" applyFont="1" applyFill="1" applyBorder="1" applyAlignment="1">
      <alignment horizontal="justify"/>
    </xf>
    <xf numFmtId="0" fontId="29" fillId="0" borderId="0" xfId="0" applyFont="1" applyFill="1" applyBorder="1" applyAlignment="1">
      <alignment horizontal="justify"/>
    </xf>
    <xf numFmtId="0" fontId="19" fillId="0" borderId="0" xfId="0" applyFont="1" applyFill="1" applyBorder="1" applyAlignment="1">
      <alignment horizontal="left"/>
    </xf>
    <xf numFmtId="0" fontId="26" fillId="0" borderId="0" xfId="0" applyFont="1" applyFill="1" applyBorder="1" applyAlignment="1">
      <alignment horizontal="left"/>
    </xf>
    <xf numFmtId="0" fontId="28" fillId="0" borderId="0" xfId="0" applyFont="1" applyFill="1" applyBorder="1" applyAlignment="1">
      <alignment horizontal="justify"/>
    </xf>
    <xf numFmtId="0" fontId="31" fillId="0" borderId="0" xfId="0" applyFont="1" applyFill="1" applyBorder="1" applyAlignment="1">
      <alignment horizontal="left"/>
    </xf>
    <xf numFmtId="0" fontId="31"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justify"/>
    </xf>
    <xf numFmtId="0" fontId="30" fillId="0" borderId="0" xfId="0" applyFont="1" applyFill="1" applyBorder="1" applyAlignment="1"/>
    <xf numFmtId="0" fontId="34" fillId="0" borderId="0" xfId="0" applyFont="1" applyFill="1" applyBorder="1" applyAlignment="1"/>
    <xf numFmtId="0" fontId="18" fillId="0" borderId="0" xfId="7" applyFont="1" applyFill="1" applyBorder="1" applyAlignment="1" applyProtection="1"/>
    <xf numFmtId="0" fontId="26" fillId="0" borderId="0" xfId="0" applyFont="1" applyFill="1" applyBorder="1" applyAlignment="1"/>
    <xf numFmtId="0" fontId="19" fillId="0" borderId="0" xfId="0" applyFont="1" applyAlignment="1">
      <alignment vertical="center"/>
    </xf>
    <xf numFmtId="0" fontId="44" fillId="3" borderId="0" xfId="0" applyFont="1" applyFill="1" applyBorder="1" applyAlignment="1">
      <alignment vertical="top" wrapText="1"/>
    </xf>
    <xf numFmtId="0" fontId="18" fillId="6" borderId="10" xfId="5" applyFill="1" applyBorder="1" applyAlignment="1" applyProtection="1">
      <alignment horizontal="center" vertical="top" wrapText="1"/>
    </xf>
    <xf numFmtId="0" fontId="49" fillId="0" borderId="0" xfId="26"/>
    <xf numFmtId="0" fontId="52" fillId="0" borderId="0" xfId="26" applyFont="1"/>
    <xf numFmtId="0" fontId="49" fillId="0" borderId="0" xfId="26" applyAlignment="1">
      <alignment horizontal="center" vertical="center"/>
    </xf>
    <xf numFmtId="0" fontId="46" fillId="3" borderId="6" xfId="0" applyFont="1" applyFill="1" applyBorder="1" applyAlignment="1">
      <alignment horizontal="left" vertical="center" wrapText="1"/>
    </xf>
    <xf numFmtId="0" fontId="46" fillId="3" borderId="12" xfId="0" applyFont="1" applyFill="1" applyBorder="1" applyAlignment="1">
      <alignment horizontal="left" vertical="center" wrapText="1"/>
    </xf>
    <xf numFmtId="0" fontId="18" fillId="7" borderId="10" xfId="5" applyFill="1" applyBorder="1" applyAlignment="1" applyProtection="1">
      <alignment horizontal="center" vertical="top" wrapText="1"/>
    </xf>
    <xf numFmtId="0" fontId="60" fillId="0" borderId="0" xfId="0" applyFont="1"/>
    <xf numFmtId="0" fontId="19" fillId="0" borderId="0" xfId="20" applyFont="1" applyAlignment="1">
      <alignment vertical="top"/>
    </xf>
    <xf numFmtId="0" fontId="19" fillId="0" borderId="0" xfId="20" applyFont="1" applyAlignment="1">
      <alignment vertical="center"/>
    </xf>
    <xf numFmtId="0" fontId="36" fillId="0" borderId="7" xfId="20" applyFont="1" applyFill="1" applyBorder="1" applyAlignment="1" applyProtection="1">
      <alignment horizontal="left" vertical="center"/>
      <protection locked="0"/>
    </xf>
    <xf numFmtId="0" fontId="70" fillId="0" borderId="0" xfId="26" applyFont="1"/>
    <xf numFmtId="0" fontId="69" fillId="0" borderId="0" xfId="26" applyFont="1" applyAlignment="1"/>
    <xf numFmtId="0" fontId="52" fillId="0" borderId="0" xfId="26" applyFont="1" applyBorder="1"/>
    <xf numFmtId="0" fontId="49" fillId="0" borderId="0" xfId="26" applyBorder="1"/>
    <xf numFmtId="0" fontId="16" fillId="0" borderId="0" xfId="0" applyFont="1"/>
    <xf numFmtId="0" fontId="49" fillId="0" borderId="0" xfId="26" applyFont="1"/>
    <xf numFmtId="0" fontId="27" fillId="0" borderId="0" xfId="0" applyFont="1"/>
    <xf numFmtId="0" fontId="19" fillId="3" borderId="0" xfId="0" applyFont="1" applyFill="1"/>
    <xf numFmtId="0" fontId="49" fillId="0" borderId="0" xfId="26" applyAlignment="1">
      <alignment horizontal="center"/>
    </xf>
    <xf numFmtId="0" fontId="62" fillId="0" borderId="0" xfId="26" applyFont="1"/>
    <xf numFmtId="0" fontId="0" fillId="0" borderId="0" xfId="0" applyAlignment="1">
      <alignment horizontal="center" vertical="center"/>
    </xf>
    <xf numFmtId="0" fontId="67" fillId="15" borderId="1" xfId="26" applyFont="1" applyFill="1" applyBorder="1" applyAlignment="1">
      <alignment vertical="center"/>
    </xf>
    <xf numFmtId="0" fontId="67" fillId="15" borderId="21" xfId="26" applyFont="1" applyFill="1" applyBorder="1" applyAlignment="1">
      <alignment vertical="center"/>
    </xf>
    <xf numFmtId="0" fontId="67" fillId="15" borderId="15" xfId="26" applyFont="1" applyFill="1" applyBorder="1" applyAlignment="1">
      <alignment horizontal="center" vertical="center"/>
    </xf>
    <xf numFmtId="0" fontId="77" fillId="0" borderId="0" xfId="26" applyFont="1" applyBorder="1"/>
    <xf numFmtId="0" fontId="67" fillId="15" borderId="21" xfId="26" applyFont="1" applyFill="1" applyBorder="1" applyAlignment="1">
      <alignment horizontal="left" vertical="center"/>
    </xf>
    <xf numFmtId="0" fontId="49" fillId="15" borderId="35" xfId="26" applyFont="1" applyFill="1" applyBorder="1" applyAlignment="1">
      <alignment horizontal="center" vertical="center"/>
    </xf>
    <xf numFmtId="0" fontId="49" fillId="0" borderId="0" xfId="26" applyFont="1" applyAlignment="1">
      <alignment horizontal="center" vertical="center"/>
    </xf>
    <xf numFmtId="0" fontId="67" fillId="15" borderId="21" xfId="26" applyFont="1" applyFill="1" applyBorder="1" applyAlignment="1">
      <alignment vertical="center" wrapText="1"/>
    </xf>
    <xf numFmtId="0" fontId="49" fillId="15" borderId="25" xfId="26" applyFont="1" applyFill="1" applyBorder="1" applyAlignment="1">
      <alignment horizontal="center" vertical="center"/>
    </xf>
    <xf numFmtId="0" fontId="49" fillId="15" borderId="42" xfId="26" applyFont="1" applyFill="1" applyBorder="1" applyAlignment="1">
      <alignment horizontal="center" vertical="center"/>
    </xf>
    <xf numFmtId="0" fontId="49" fillId="15" borderId="43" xfId="26" applyFont="1" applyFill="1" applyBorder="1" applyAlignment="1">
      <alignment horizontal="center" vertical="center"/>
    </xf>
    <xf numFmtId="0" fontId="49" fillId="15" borderId="25" xfId="26" applyFill="1" applyBorder="1" applyAlignment="1">
      <alignment horizontal="center" vertical="center"/>
    </xf>
    <xf numFmtId="0" fontId="49" fillId="15" borderId="44" xfId="26" applyFont="1" applyFill="1" applyBorder="1" applyAlignment="1">
      <alignment horizontal="center" vertical="center"/>
    </xf>
    <xf numFmtId="0" fontId="19" fillId="3" borderId="5" xfId="0" applyFont="1" applyFill="1" applyBorder="1"/>
    <xf numFmtId="0" fontId="19" fillId="3" borderId="8" xfId="0" applyFont="1" applyFill="1" applyBorder="1"/>
    <xf numFmtId="0" fontId="19" fillId="3" borderId="14" xfId="0" applyFont="1" applyFill="1" applyBorder="1"/>
    <xf numFmtId="0" fontId="45" fillId="3" borderId="7" xfId="0" applyFont="1" applyFill="1" applyBorder="1" applyAlignment="1" applyProtection="1">
      <alignment horizontal="left" vertical="center" wrapText="1"/>
      <protection locked="0"/>
    </xf>
    <xf numFmtId="0" fontId="46" fillId="3" borderId="3" xfId="0" applyFont="1" applyFill="1" applyBorder="1" applyAlignment="1">
      <alignment horizontal="left" vertical="center" wrapText="1"/>
    </xf>
    <xf numFmtId="0" fontId="78" fillId="3" borderId="0" xfId="26" applyFont="1" applyFill="1" applyAlignment="1">
      <alignment horizontal="center"/>
    </xf>
    <xf numFmtId="0" fontId="73" fillId="3" borderId="0" xfId="26" applyFont="1" applyFill="1" applyAlignment="1">
      <alignment horizontal="center"/>
    </xf>
    <xf numFmtId="0" fontId="74" fillId="3" borderId="0" xfId="26" applyFont="1" applyFill="1" applyBorder="1" applyAlignment="1">
      <alignment horizontal="center" vertical="center"/>
    </xf>
    <xf numFmtId="0" fontId="75" fillId="3" borderId="0" xfId="26" applyFont="1" applyFill="1" applyBorder="1" applyAlignment="1">
      <alignment horizontal="center" vertical="center"/>
    </xf>
    <xf numFmtId="0" fontId="49" fillId="3" borderId="0" xfId="26" applyFill="1"/>
    <xf numFmtId="0" fontId="75" fillId="3" borderId="0" xfId="26" applyFont="1" applyFill="1" applyBorder="1" applyAlignment="1">
      <alignment vertical="center"/>
    </xf>
    <xf numFmtId="0" fontId="75" fillId="3" borderId="13" xfId="26" applyFont="1" applyFill="1" applyBorder="1" applyAlignment="1">
      <alignment horizontal="center" vertical="center"/>
    </xf>
    <xf numFmtId="0" fontId="69" fillId="3" borderId="0" xfId="26" applyFont="1" applyFill="1" applyBorder="1" applyAlignment="1">
      <alignment horizontal="center" vertical="center"/>
    </xf>
    <xf numFmtId="0" fontId="69" fillId="3" borderId="0" xfId="26" applyFont="1" applyFill="1" applyBorder="1" applyAlignment="1">
      <alignment horizontal="left" vertical="center"/>
    </xf>
    <xf numFmtId="0" fontId="73" fillId="3" borderId="0" xfId="26" applyFont="1" applyFill="1" applyBorder="1" applyAlignment="1">
      <alignment horizontal="left" vertical="center"/>
    </xf>
    <xf numFmtId="0" fontId="80" fillId="3" borderId="0" xfId="26" applyFont="1" applyFill="1" applyBorder="1" applyAlignment="1">
      <alignment horizontal="center" vertical="center"/>
    </xf>
    <xf numFmtId="0" fontId="80" fillId="3" borderId="0" xfId="26" applyFont="1" applyFill="1" applyBorder="1" applyAlignment="1">
      <alignment horizontal="left" vertical="center"/>
    </xf>
    <xf numFmtId="0" fontId="49" fillId="3" borderId="0" xfId="26" applyFont="1" applyFill="1" applyAlignment="1">
      <alignment horizontal="center"/>
    </xf>
    <xf numFmtId="0" fontId="73" fillId="3" borderId="0" xfId="26" applyFont="1" applyFill="1" applyBorder="1" applyAlignment="1">
      <alignment horizontal="center" vertical="center"/>
    </xf>
    <xf numFmtId="0" fontId="79" fillId="3" borderId="15" xfId="26" applyFont="1" applyFill="1" applyBorder="1" applyAlignment="1">
      <alignment horizontal="center" vertical="center"/>
    </xf>
    <xf numFmtId="0" fontId="79" fillId="3" borderId="15" xfId="26" applyFont="1" applyFill="1" applyBorder="1" applyAlignment="1">
      <alignment horizontal="center" vertical="center" wrapText="1"/>
    </xf>
    <xf numFmtId="0" fontId="78" fillId="3" borderId="0" xfId="26" applyFont="1" applyFill="1" applyAlignment="1">
      <alignment horizontal="left"/>
    </xf>
    <xf numFmtId="0" fontId="78" fillId="3" borderId="0" xfId="26" applyFont="1" applyFill="1" applyBorder="1" applyAlignment="1">
      <alignment horizontal="left" vertical="center"/>
    </xf>
    <xf numFmtId="0" fontId="80" fillId="3" borderId="15" xfId="26" applyFont="1" applyFill="1" applyBorder="1" applyAlignment="1">
      <alignment horizontal="center" vertical="center"/>
    </xf>
    <xf numFmtId="0" fontId="67" fillId="3" borderId="15" xfId="26" applyFont="1" applyFill="1" applyBorder="1" applyAlignment="1">
      <alignment horizontal="left" vertical="center"/>
    </xf>
    <xf numFmtId="0" fontId="71" fillId="3" borderId="15" xfId="26" applyFont="1" applyFill="1" applyBorder="1" applyAlignment="1">
      <alignment vertical="center"/>
    </xf>
    <xf numFmtId="0" fontId="67" fillId="3" borderId="15" xfId="26" applyFont="1" applyFill="1" applyBorder="1" applyAlignment="1">
      <alignment vertical="center"/>
    </xf>
    <xf numFmtId="0" fontId="50" fillId="15" borderId="34" xfId="26" applyFont="1" applyFill="1" applyBorder="1" applyAlignment="1">
      <alignment horizontal="center" vertical="center" wrapText="1"/>
    </xf>
    <xf numFmtId="0" fontId="67" fillId="15" borderId="15" xfId="26" applyFont="1" applyFill="1" applyBorder="1" applyAlignment="1">
      <alignment vertical="center"/>
    </xf>
    <xf numFmtId="0" fontId="74" fillId="3" borderId="19" xfId="26" applyFont="1" applyFill="1" applyBorder="1" applyAlignment="1">
      <alignment horizontal="center" vertical="center"/>
    </xf>
    <xf numFmtId="0" fontId="75" fillId="17" borderId="54" xfId="28" applyNumberFormat="1" applyFont="1" applyFill="1" applyBorder="1" applyAlignment="1" applyProtection="1">
      <alignment horizontal="center" vertical="center" textRotation="90" wrapText="1"/>
    </xf>
    <xf numFmtId="0" fontId="67" fillId="15" borderId="8" xfId="26" applyFont="1" applyFill="1" applyBorder="1" applyAlignment="1">
      <alignment vertical="center"/>
    </xf>
    <xf numFmtId="0" fontId="67" fillId="15" borderId="36" xfId="26" applyFont="1" applyFill="1" applyBorder="1" applyAlignment="1">
      <alignment vertical="center"/>
    </xf>
    <xf numFmtId="0" fontId="67" fillId="15" borderId="36" xfId="26" applyFont="1" applyFill="1" applyBorder="1" applyAlignment="1">
      <alignment horizontal="center" vertical="center"/>
    </xf>
    <xf numFmtId="0" fontId="67" fillId="15" borderId="21" xfId="26" applyFont="1" applyFill="1" applyBorder="1" applyAlignment="1">
      <alignment horizontal="center" vertical="center"/>
    </xf>
    <xf numFmtId="0" fontId="75" fillId="17" borderId="53" xfId="28" applyNumberFormat="1" applyFont="1" applyFill="1" applyBorder="1" applyAlignment="1" applyProtection="1">
      <alignment horizontal="center" vertical="center" textRotation="90" wrapText="1"/>
    </xf>
    <xf numFmtId="0" fontId="16" fillId="0" borderId="0" xfId="20"/>
    <xf numFmtId="0" fontId="41" fillId="4" borderId="7" xfId="29" applyFont="1" applyFill="1" applyBorder="1" applyAlignment="1">
      <alignment horizontal="center" vertical="center" wrapText="1"/>
    </xf>
    <xf numFmtId="0" fontId="41" fillId="10" borderId="50" xfId="20" applyFont="1" applyFill="1" applyBorder="1" applyAlignment="1">
      <alignment horizontal="center"/>
    </xf>
    <xf numFmtId="0" fontId="42" fillId="5" borderId="7" xfId="29" applyFont="1" applyFill="1" applyBorder="1" applyAlignment="1">
      <alignment horizontal="left" vertical="center" wrapText="1"/>
    </xf>
    <xf numFmtId="0" fontId="42" fillId="5" borderId="7" xfId="29" applyFont="1" applyFill="1" applyBorder="1" applyAlignment="1">
      <alignment horizontal="center" vertical="center" wrapText="1"/>
    </xf>
    <xf numFmtId="49" fontId="16" fillId="0" borderId="51" xfId="20" applyNumberFormat="1" applyBorder="1"/>
    <xf numFmtId="0" fontId="16" fillId="0" borderId="0" xfId="20" applyFont="1"/>
    <xf numFmtId="49" fontId="16" fillId="0" borderId="0" xfId="20" applyNumberFormat="1" applyBorder="1"/>
    <xf numFmtId="0" fontId="52" fillId="0" borderId="0" xfId="26" applyFont="1" applyAlignment="1" applyProtection="1"/>
    <xf numFmtId="0" fontId="67" fillId="15" borderId="0" xfId="26" applyFont="1" applyFill="1" applyBorder="1" applyAlignment="1">
      <alignment vertical="center" wrapText="1"/>
    </xf>
    <xf numFmtId="0" fontId="49" fillId="15" borderId="46" xfId="26" applyFont="1" applyFill="1" applyBorder="1" applyAlignment="1">
      <alignment horizontal="center" vertical="center"/>
    </xf>
    <xf numFmtId="0" fontId="49" fillId="15" borderId="0" xfId="26" applyFill="1" applyBorder="1" applyAlignment="1">
      <alignment horizontal="center" vertical="center"/>
    </xf>
    <xf numFmtId="0" fontId="78" fillId="3" borderId="29" xfId="26" applyFont="1" applyFill="1" applyBorder="1" applyAlignment="1">
      <alignment horizontal="center" vertical="center" wrapText="1"/>
    </xf>
    <xf numFmtId="0" fontId="49" fillId="15" borderId="25" xfId="26" applyFont="1" applyFill="1" applyBorder="1" applyAlignment="1">
      <alignment horizontal="center" vertical="center" wrapText="1"/>
    </xf>
    <xf numFmtId="0" fontId="78" fillId="3" borderId="0" xfId="26" applyFont="1" applyFill="1" applyBorder="1" applyAlignment="1">
      <alignment horizontal="center" vertical="center"/>
    </xf>
    <xf numFmtId="0" fontId="78" fillId="3" borderId="0" xfId="26" applyFont="1" applyFill="1" applyBorder="1" applyAlignment="1">
      <alignment horizontal="center" vertical="center" wrapText="1"/>
    </xf>
    <xf numFmtId="0" fontId="78" fillId="3" borderId="13" xfId="26" applyFont="1" applyFill="1" applyBorder="1" applyAlignment="1">
      <alignment horizontal="center" vertical="center" wrapText="1"/>
    </xf>
    <xf numFmtId="0" fontId="49" fillId="0" borderId="0" xfId="26" applyBorder="1" applyAlignment="1">
      <alignment horizontal="center" vertical="center"/>
    </xf>
    <xf numFmtId="0" fontId="75" fillId="17" borderId="25" xfId="28" applyNumberFormat="1" applyFont="1" applyFill="1" applyBorder="1" applyAlignment="1" applyProtection="1">
      <alignment horizontal="center" vertical="center" textRotation="90" wrapText="1"/>
    </xf>
    <xf numFmtId="0" fontId="67" fillId="15" borderId="8" xfId="26" applyFont="1" applyFill="1" applyBorder="1" applyAlignment="1">
      <alignment vertical="center" wrapText="1"/>
    </xf>
    <xf numFmtId="0" fontId="49" fillId="0" borderId="0" xfId="26" applyFont="1" applyBorder="1" applyAlignment="1">
      <alignment horizontal="center" vertical="center"/>
    </xf>
    <xf numFmtId="0" fontId="41" fillId="24" borderId="0" xfId="0" applyFont="1" applyFill="1" applyAlignment="1">
      <alignment horizontal="center" vertical="center" wrapText="1"/>
    </xf>
    <xf numFmtId="0" fontId="0" fillId="23" borderId="0" xfId="0" applyFill="1" applyAlignment="1">
      <alignment horizontal="center" vertical="center"/>
    </xf>
    <xf numFmtId="0" fontId="0" fillId="25" borderId="0" xfId="0" applyFill="1" applyAlignment="1">
      <alignment horizontal="center"/>
    </xf>
    <xf numFmtId="0" fontId="16" fillId="23" borderId="0" xfId="0" applyFont="1" applyFill="1"/>
    <xf numFmtId="0" fontId="16" fillId="23" borderId="0" xfId="0" applyFont="1" applyFill="1" applyAlignment="1">
      <alignment horizontal="center" vertical="center"/>
    </xf>
    <xf numFmtId="0" fontId="41" fillId="24" borderId="0" xfId="29" applyFont="1" applyFill="1" applyAlignment="1">
      <alignment horizontal="center" vertical="center"/>
    </xf>
    <xf numFmtId="0" fontId="14" fillId="0" borderId="0" xfId="29"/>
    <xf numFmtId="0" fontId="14" fillId="0" borderId="0" xfId="29" applyAlignment="1">
      <alignment horizontal="center"/>
    </xf>
    <xf numFmtId="0" fontId="41" fillId="20" borderId="0" xfId="29" applyFont="1" applyFill="1" applyAlignment="1">
      <alignment horizontal="left"/>
    </xf>
    <xf numFmtId="0" fontId="14" fillId="20" borderId="0" xfId="29" applyFill="1" applyAlignment="1">
      <alignment horizontal="center"/>
    </xf>
    <xf numFmtId="0" fontId="14" fillId="0" borderId="0" xfId="29" applyAlignment="1">
      <alignment horizontal="left"/>
    </xf>
    <xf numFmtId="0" fontId="14" fillId="0" borderId="0" xfId="29" quotePrefix="1" applyAlignment="1">
      <alignment horizontal="left"/>
    </xf>
    <xf numFmtId="0" fontId="14" fillId="0" borderId="0" xfId="29" applyFill="1" applyAlignment="1">
      <alignment horizontal="left"/>
    </xf>
    <xf numFmtId="0" fontId="65" fillId="0" borderId="0" xfId="29" applyFont="1" applyFill="1" applyAlignment="1">
      <alignment horizontal="left" vertical="center"/>
    </xf>
    <xf numFmtId="0" fontId="65" fillId="0" borderId="0" xfId="29" applyFont="1" applyFill="1" applyAlignment="1">
      <alignment horizontal="left"/>
    </xf>
    <xf numFmtId="0" fontId="14" fillId="20" borderId="0" xfId="29" applyFill="1" applyAlignment="1">
      <alignment horizontal="left"/>
    </xf>
    <xf numFmtId="0" fontId="14" fillId="0" borderId="0" xfId="29" applyAlignment="1">
      <alignment vertical="top"/>
    </xf>
    <xf numFmtId="0" fontId="14" fillId="16" borderId="0" xfId="29" applyFill="1" applyAlignment="1">
      <alignment vertical="top"/>
    </xf>
    <xf numFmtId="0" fontId="14" fillId="22" borderId="0" xfId="29" applyFill="1" applyAlignment="1">
      <alignment horizontal="center" vertical="top"/>
    </xf>
    <xf numFmtId="0" fontId="14" fillId="26" borderId="0" xfId="29" applyFill="1" applyAlignment="1">
      <alignment horizontal="center" vertical="top" wrapText="1"/>
    </xf>
    <xf numFmtId="0" fontId="14" fillId="22" borderId="0" xfId="29" applyFill="1" applyAlignment="1">
      <alignment horizontal="center" vertical="top" wrapText="1"/>
    </xf>
    <xf numFmtId="0" fontId="14" fillId="0" borderId="0" xfId="29" applyAlignment="1">
      <alignment horizontal="center" vertical="top"/>
    </xf>
    <xf numFmtId="0" fontId="14" fillId="0" borderId="0" xfId="29" applyAlignment="1">
      <alignment horizontal="left" vertical="top"/>
    </xf>
    <xf numFmtId="0" fontId="14" fillId="16" borderId="0" xfId="29" applyFill="1"/>
    <xf numFmtId="0" fontId="14" fillId="22" borderId="0" xfId="29" applyFill="1" applyAlignment="1">
      <alignment horizontal="center"/>
    </xf>
    <xf numFmtId="0" fontId="14" fillId="26" borderId="0" xfId="29" applyFill="1" applyAlignment="1">
      <alignment horizontal="center" wrapText="1"/>
    </xf>
    <xf numFmtId="0" fontId="14" fillId="18" borderId="0" xfId="29" applyFill="1" applyAlignment="1">
      <alignment wrapText="1"/>
    </xf>
    <xf numFmtId="0" fontId="14" fillId="0" borderId="0" xfId="29" applyFill="1"/>
    <xf numFmtId="0" fontId="14" fillId="22" borderId="1" xfId="29" applyFill="1" applyBorder="1" applyAlignment="1">
      <alignment horizontal="center"/>
    </xf>
    <xf numFmtId="0" fontId="14" fillId="26" borderId="1" xfId="29" applyFill="1" applyBorder="1" applyAlignment="1">
      <alignment horizontal="center"/>
    </xf>
    <xf numFmtId="0" fontId="14" fillId="18" borderId="1" xfId="29" applyFill="1" applyBorder="1" applyAlignment="1">
      <alignment horizontal="center"/>
    </xf>
    <xf numFmtId="0" fontId="14" fillId="0" borderId="1" xfId="29" applyBorder="1" applyAlignment="1">
      <alignment horizontal="center"/>
    </xf>
    <xf numFmtId="0" fontId="14" fillId="0" borderId="1" xfId="29" applyBorder="1" applyAlignment="1">
      <alignment horizontal="left"/>
    </xf>
    <xf numFmtId="0" fontId="14" fillId="0" borderId="7" xfId="29" applyBorder="1" applyAlignment="1">
      <alignment horizontal="center"/>
    </xf>
    <xf numFmtId="0" fontId="14" fillId="22" borderId="8" xfId="29" applyFill="1" applyBorder="1" applyAlignment="1">
      <alignment horizontal="center"/>
    </xf>
    <xf numFmtId="0" fontId="14" fillId="18" borderId="8" xfId="29" applyFill="1" applyBorder="1" applyAlignment="1">
      <alignment horizontal="center"/>
    </xf>
    <xf numFmtId="0" fontId="14" fillId="0" borderId="8" xfId="29" applyBorder="1" applyAlignment="1">
      <alignment horizontal="center"/>
    </xf>
    <xf numFmtId="0" fontId="14" fillId="0" borderId="32" xfId="29" applyBorder="1" applyAlignment="1">
      <alignment horizontal="center"/>
    </xf>
    <xf numFmtId="0" fontId="14" fillId="26" borderId="36" xfId="29" applyFill="1" applyBorder="1" applyAlignment="1">
      <alignment horizontal="center"/>
    </xf>
    <xf numFmtId="0" fontId="14" fillId="18" borderId="36" xfId="29" applyFill="1" applyBorder="1" applyAlignment="1">
      <alignment horizontal="center"/>
    </xf>
    <xf numFmtId="0" fontId="14" fillId="0" borderId="36" xfId="29" applyBorder="1" applyAlignment="1">
      <alignment horizontal="center"/>
    </xf>
    <xf numFmtId="0" fontId="14" fillId="0" borderId="0" xfId="29" applyAlignment="1">
      <alignment horizontal="center" vertical="center"/>
    </xf>
    <xf numFmtId="0" fontId="41" fillId="24" borderId="0" xfId="29" applyFont="1" applyFill="1" applyAlignment="1">
      <alignment horizontal="center" vertical="center" wrapText="1"/>
    </xf>
    <xf numFmtId="0" fontId="14" fillId="14" borderId="0" xfId="29" applyFill="1"/>
    <xf numFmtId="0" fontId="14" fillId="26" borderId="0" xfId="29" applyFill="1"/>
    <xf numFmtId="0" fontId="14" fillId="26" borderId="0" xfId="29" applyFill="1" applyAlignment="1">
      <alignment horizontal="center" vertical="center"/>
    </xf>
    <xf numFmtId="0" fontId="16" fillId="0" borderId="0" xfId="0" applyFont="1" applyAlignment="1">
      <alignment horizontal="center" vertical="center"/>
    </xf>
    <xf numFmtId="0" fontId="14" fillId="0" borderId="0" xfId="29" applyFill="1" applyAlignment="1">
      <alignment horizontal="center" vertical="center"/>
    </xf>
    <xf numFmtId="0" fontId="0" fillId="0" borderId="0" xfId="0" applyAlignment="1">
      <alignment horizontal="center"/>
    </xf>
    <xf numFmtId="0" fontId="45" fillId="3" borderId="7"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xf>
    <xf numFmtId="0" fontId="45" fillId="3" borderId="7" xfId="0" applyFont="1" applyFill="1" applyBorder="1" applyAlignment="1" applyProtection="1">
      <alignment vertical="center" wrapText="1"/>
    </xf>
    <xf numFmtId="0" fontId="46" fillId="3" borderId="12" xfId="0" applyFont="1" applyFill="1" applyBorder="1" applyAlignment="1" applyProtection="1">
      <alignment horizontal="left" vertical="center" wrapText="1"/>
    </xf>
    <xf numFmtId="0" fontId="46" fillId="3" borderId="3" xfId="0" applyFont="1" applyFill="1" applyBorder="1" applyAlignment="1" applyProtection="1">
      <alignment horizontal="left" vertical="center" wrapText="1"/>
    </xf>
    <xf numFmtId="0" fontId="45" fillId="3" borderId="2" xfId="0" applyFont="1" applyFill="1" applyBorder="1" applyAlignment="1" applyProtection="1">
      <alignment horizontal="left" vertical="center" wrapText="1"/>
    </xf>
    <xf numFmtId="0" fontId="45" fillId="3" borderId="0" xfId="0" applyFont="1" applyFill="1" applyBorder="1" applyAlignment="1" applyProtection="1">
      <alignment horizontal="left" vertical="center" wrapText="1"/>
    </xf>
    <xf numFmtId="0" fontId="45" fillId="3" borderId="9" xfId="0" applyFont="1" applyFill="1" applyBorder="1" applyAlignment="1" applyProtection="1">
      <alignment horizontal="left" vertical="center" wrapText="1"/>
    </xf>
    <xf numFmtId="0" fontId="45" fillId="3" borderId="5" xfId="0" applyFont="1" applyFill="1" applyBorder="1" applyAlignment="1" applyProtection="1">
      <alignment horizontal="left" vertical="center" wrapText="1"/>
    </xf>
    <xf numFmtId="0" fontId="45" fillId="3" borderId="8" xfId="0" applyFont="1" applyFill="1" applyBorder="1" applyAlignment="1" applyProtection="1">
      <alignment horizontal="left" vertical="center" wrapText="1"/>
    </xf>
    <xf numFmtId="0" fontId="45" fillId="3" borderId="14" xfId="0" applyFont="1" applyFill="1" applyBorder="1" applyAlignment="1" applyProtection="1">
      <alignment horizontal="left" vertical="center" wrapText="1"/>
    </xf>
    <xf numFmtId="0" fontId="46" fillId="3" borderId="6" xfId="0" applyFont="1" applyFill="1" applyBorder="1" applyAlignment="1" applyProtection="1">
      <alignment horizontal="left" vertical="center" wrapText="1"/>
    </xf>
    <xf numFmtId="0" fontId="54" fillId="3" borderId="2" xfId="0" applyFont="1" applyFill="1" applyBorder="1" applyAlignment="1" applyProtection="1">
      <alignment horizontal="left" vertical="center"/>
    </xf>
    <xf numFmtId="0" fontId="45" fillId="3" borderId="0" xfId="0" applyFont="1" applyFill="1" applyBorder="1" applyAlignment="1" applyProtection="1">
      <alignment horizontal="left" vertical="center"/>
    </xf>
    <xf numFmtId="0" fontId="54" fillId="3" borderId="5" xfId="0" applyFont="1" applyFill="1" applyBorder="1" applyAlignment="1" applyProtection="1">
      <alignment horizontal="left" vertical="center"/>
    </xf>
    <xf numFmtId="0" fontId="45" fillId="3" borderId="8" xfId="0" applyFont="1" applyFill="1" applyBorder="1" applyAlignment="1" applyProtection="1">
      <alignment horizontal="left" vertical="center"/>
    </xf>
    <xf numFmtId="0" fontId="19" fillId="0" borderId="0" xfId="0" applyFont="1" applyAlignment="1">
      <alignment horizontal="left"/>
    </xf>
    <xf numFmtId="0" fontId="50" fillId="15" borderId="4" xfId="26" applyFont="1" applyFill="1" applyBorder="1" applyAlignment="1">
      <alignment horizontal="left" vertical="center"/>
    </xf>
    <xf numFmtId="0" fontId="67" fillId="15" borderId="75" xfId="26" applyFont="1" applyFill="1" applyBorder="1" applyAlignment="1">
      <alignment horizontal="left" vertical="center"/>
    </xf>
    <xf numFmtId="0" fontId="67" fillId="15" borderId="76" xfId="26" applyFont="1" applyFill="1" applyBorder="1" applyAlignment="1">
      <alignment horizontal="center" vertical="center"/>
    </xf>
    <xf numFmtId="0" fontId="67" fillId="15" borderId="77" xfId="26" applyFont="1" applyFill="1" applyBorder="1" applyAlignment="1">
      <alignment horizontal="left" vertical="center"/>
    </xf>
    <xf numFmtId="0" fontId="67" fillId="15" borderId="78" xfId="26" applyFont="1" applyFill="1" applyBorder="1" applyAlignment="1">
      <alignment horizontal="center" vertical="center"/>
    </xf>
    <xf numFmtId="0" fontId="76" fillId="3" borderId="81" xfId="26" applyFont="1" applyFill="1" applyBorder="1" applyAlignment="1">
      <alignment horizontal="center" vertical="center"/>
    </xf>
    <xf numFmtId="0" fontId="75" fillId="3" borderId="82" xfId="26" applyFont="1" applyFill="1" applyBorder="1" applyAlignment="1">
      <alignment horizontal="center" vertical="center"/>
    </xf>
    <xf numFmtId="0" fontId="50" fillId="15" borderId="79" xfId="26" applyFont="1" applyFill="1" applyBorder="1" applyAlignment="1">
      <alignment horizontal="left" vertical="center"/>
    </xf>
    <xf numFmtId="0" fontId="50" fillId="15" borderId="83" xfId="26" applyFont="1" applyFill="1" applyBorder="1" applyAlignment="1">
      <alignment horizontal="left" vertical="center"/>
    </xf>
    <xf numFmtId="0" fontId="50" fillId="15" borderId="85" xfId="26" applyFont="1" applyFill="1" applyBorder="1" applyAlignment="1">
      <alignment horizontal="left" vertical="center"/>
    </xf>
    <xf numFmtId="0" fontId="67" fillId="15" borderId="94" xfId="26" applyFont="1" applyFill="1" applyBorder="1" applyAlignment="1">
      <alignment horizontal="left" vertical="center"/>
    </xf>
    <xf numFmtId="0" fontId="49" fillId="15" borderId="95" xfId="26" applyFill="1" applyBorder="1"/>
    <xf numFmtId="0" fontId="67" fillId="15" borderId="96" xfId="26" applyFont="1" applyFill="1" applyBorder="1" applyAlignment="1">
      <alignment horizontal="left" vertical="center"/>
    </xf>
    <xf numFmtId="0" fontId="49" fillId="15" borderId="78" xfId="26" applyFill="1" applyBorder="1"/>
    <xf numFmtId="0" fontId="49" fillId="0" borderId="81" xfId="26" applyBorder="1"/>
    <xf numFmtId="0" fontId="49" fillId="0" borderId="82" xfId="26" applyBorder="1"/>
    <xf numFmtId="0" fontId="80" fillId="3" borderId="97" xfId="26" applyFont="1" applyFill="1" applyBorder="1" applyAlignment="1">
      <alignment horizontal="center" vertical="center"/>
    </xf>
    <xf numFmtId="0" fontId="67" fillId="15" borderId="83" xfId="26" applyFont="1" applyFill="1" applyBorder="1" applyAlignment="1">
      <alignment horizontal="left" vertical="center"/>
    </xf>
    <xf numFmtId="0" fontId="71" fillId="15" borderId="95" xfId="26" applyFont="1" applyFill="1" applyBorder="1" applyAlignment="1">
      <alignment vertical="center"/>
    </xf>
    <xf numFmtId="0" fontId="71" fillId="15" borderId="78" xfId="26" applyFont="1" applyFill="1" applyBorder="1" applyAlignment="1">
      <alignment vertical="center"/>
    </xf>
    <xf numFmtId="0" fontId="80" fillId="3" borderId="81" xfId="26" applyFont="1" applyFill="1" applyBorder="1" applyAlignment="1">
      <alignment horizontal="center" vertical="center"/>
    </xf>
    <xf numFmtId="0" fontId="80" fillId="3" borderId="82" xfId="26" applyFont="1" applyFill="1" applyBorder="1" applyAlignment="1">
      <alignment horizontal="center" vertical="center"/>
    </xf>
    <xf numFmtId="0" fontId="49" fillId="15" borderId="99" xfId="26" applyFont="1" applyFill="1" applyBorder="1" applyAlignment="1">
      <alignment horizontal="center" vertical="center"/>
    </xf>
    <xf numFmtId="0" fontId="49" fillId="15" borderId="103" xfId="26" applyFont="1" applyFill="1" applyBorder="1" applyAlignment="1">
      <alignment horizontal="center" vertical="center"/>
    </xf>
    <xf numFmtId="0" fontId="50" fillId="15" borderId="100" xfId="26" applyFont="1" applyFill="1" applyBorder="1" applyAlignment="1">
      <alignment horizontal="left" vertical="center" wrapText="1"/>
    </xf>
    <xf numFmtId="0" fontId="50" fillId="15" borderId="104" xfId="26" applyFont="1" applyFill="1" applyBorder="1" applyAlignment="1">
      <alignment horizontal="center" vertical="center" wrapText="1"/>
    </xf>
    <xf numFmtId="0" fontId="50" fillId="15" borderId="100" xfId="26" applyFont="1" applyFill="1" applyBorder="1" applyAlignment="1">
      <alignment horizontal="left" vertical="center"/>
    </xf>
    <xf numFmtId="0" fontId="50" fillId="15" borderId="106" xfId="26" applyFont="1" applyFill="1" applyBorder="1" applyAlignment="1">
      <alignment horizontal="left" vertical="center"/>
    </xf>
    <xf numFmtId="0" fontId="67" fillId="15" borderId="109" xfId="26" applyFont="1" applyFill="1" applyBorder="1" applyAlignment="1">
      <alignment vertical="center" wrapText="1"/>
    </xf>
    <xf numFmtId="0" fontId="67" fillId="15" borderId="78" xfId="26" applyFont="1" applyFill="1" applyBorder="1" applyAlignment="1">
      <alignment vertical="center" wrapText="1"/>
    </xf>
    <xf numFmtId="0" fontId="78" fillId="3" borderId="81" xfId="26" applyFont="1" applyFill="1" applyBorder="1" applyAlignment="1">
      <alignment horizontal="center" vertical="center"/>
    </xf>
    <xf numFmtId="0" fontId="49" fillId="0" borderId="82" xfId="26" applyFont="1" applyBorder="1" applyAlignment="1">
      <alignment horizontal="center" vertical="center"/>
    </xf>
    <xf numFmtId="0" fontId="78" fillId="3" borderId="97" xfId="26" applyFont="1" applyFill="1" applyBorder="1" applyAlignment="1">
      <alignment horizontal="center" vertical="center"/>
    </xf>
    <xf numFmtId="0" fontId="49" fillId="15" borderId="110" xfId="26" applyFont="1" applyFill="1" applyBorder="1" applyAlignment="1">
      <alignment horizontal="center" vertical="center"/>
    </xf>
    <xf numFmtId="0" fontId="49" fillId="15" borderId="80" xfId="26" applyFont="1" applyFill="1" applyBorder="1" applyAlignment="1">
      <alignment horizontal="center" vertical="center"/>
    </xf>
    <xf numFmtId="0" fontId="50" fillId="15" borderId="101" xfId="26" applyFont="1" applyFill="1" applyBorder="1" applyAlignment="1">
      <alignment horizontal="left" vertical="center"/>
    </xf>
    <xf numFmtId="0" fontId="45" fillId="3" borderId="7" xfId="0" applyFont="1" applyFill="1" applyBorder="1" applyAlignment="1" applyProtection="1">
      <alignment horizontal="center" vertical="center" wrapText="1"/>
    </xf>
    <xf numFmtId="0" fontId="45" fillId="3" borderId="7" xfId="0" applyFont="1" applyFill="1" applyBorder="1" applyAlignment="1" applyProtection="1">
      <alignment horizontal="left" vertical="center" wrapText="1"/>
      <protection locked="0"/>
    </xf>
    <xf numFmtId="0" fontId="45" fillId="3" borderId="7" xfId="0" applyFont="1" applyFill="1" applyBorder="1" applyAlignment="1" applyProtection="1">
      <alignment horizontal="center" vertical="center" wrapText="1"/>
    </xf>
    <xf numFmtId="0" fontId="19" fillId="3" borderId="0"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3" xfId="0" applyFont="1" applyFill="1" applyBorder="1" applyAlignment="1">
      <alignment horizontal="left" vertical="center"/>
    </xf>
    <xf numFmtId="0" fontId="19" fillId="3" borderId="6"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2" xfId="0" applyFont="1" applyFill="1" applyBorder="1" applyAlignment="1">
      <alignment horizontal="left" vertical="center"/>
    </xf>
    <xf numFmtId="0" fontId="19" fillId="3" borderId="0" xfId="0" applyFont="1" applyFill="1" applyBorder="1" applyAlignment="1">
      <alignment horizontal="left" vertical="center"/>
    </xf>
    <xf numFmtId="0" fontId="19" fillId="3" borderId="9" xfId="0" applyFont="1" applyFill="1" applyBorder="1" applyAlignment="1">
      <alignment horizontal="left" vertical="center"/>
    </xf>
    <xf numFmtId="0" fontId="18" fillId="3" borderId="2" xfId="5" applyFill="1" applyBorder="1" applyAlignment="1" applyProtection="1">
      <alignment horizontal="left" vertical="center"/>
    </xf>
    <xf numFmtId="0" fontId="18" fillId="3" borderId="0" xfId="5" applyFill="1" applyBorder="1" applyAlignment="1" applyProtection="1">
      <alignment horizontal="left" vertical="center"/>
    </xf>
    <xf numFmtId="0" fontId="12" fillId="26" borderId="0" xfId="29" applyFont="1" applyFill="1" applyAlignment="1">
      <alignment horizontal="center" vertical="center"/>
    </xf>
    <xf numFmtId="0" fontId="12" fillId="22" borderId="1" xfId="29" applyFont="1" applyFill="1" applyBorder="1" applyAlignment="1">
      <alignment horizontal="center"/>
    </xf>
    <xf numFmtId="0" fontId="12" fillId="0" borderId="8" xfId="29" applyFont="1" applyBorder="1" applyAlignment="1">
      <alignment horizontal="left"/>
    </xf>
    <xf numFmtId="0" fontId="12" fillId="0" borderId="1" xfId="29" applyFont="1" applyBorder="1" applyAlignment="1">
      <alignment horizontal="center"/>
    </xf>
    <xf numFmtId="0" fontId="14" fillId="0" borderId="4" xfId="29" applyBorder="1" applyAlignment="1">
      <alignment horizontal="center"/>
    </xf>
    <xf numFmtId="0" fontId="14" fillId="0" borderId="45" xfId="29" applyBorder="1" applyAlignment="1">
      <alignment horizontal="left"/>
    </xf>
    <xf numFmtId="0" fontId="14" fillId="0" borderId="26" xfId="29" applyBorder="1" applyAlignment="1">
      <alignment horizontal="center"/>
    </xf>
    <xf numFmtId="0" fontId="14" fillId="0" borderId="27" xfId="29" applyBorder="1" applyAlignment="1">
      <alignment horizontal="center"/>
    </xf>
    <xf numFmtId="0" fontId="12" fillId="0" borderId="21" xfId="29" applyFont="1" applyBorder="1" applyAlignment="1">
      <alignment horizontal="left"/>
    </xf>
    <xf numFmtId="0" fontId="12" fillId="0" borderId="21" xfId="29" applyFont="1" applyBorder="1" applyAlignment="1">
      <alignment horizontal="center"/>
    </xf>
    <xf numFmtId="0" fontId="14" fillId="18" borderId="21" xfId="29" applyFill="1" applyBorder="1" applyAlignment="1">
      <alignment horizontal="center"/>
    </xf>
    <xf numFmtId="0" fontId="12" fillId="22" borderId="21" xfId="29" applyFont="1" applyFill="1" applyBorder="1" applyAlignment="1">
      <alignment horizontal="center"/>
    </xf>
    <xf numFmtId="0" fontId="14" fillId="26" borderId="21" xfId="29" applyFill="1" applyBorder="1" applyAlignment="1">
      <alignment horizontal="center"/>
    </xf>
    <xf numFmtId="0" fontId="87" fillId="11" borderId="0" xfId="0" applyFont="1" applyFill="1"/>
    <xf numFmtId="14" fontId="87" fillId="11" borderId="0" xfId="0" applyNumberFormat="1" applyFont="1" applyFill="1"/>
    <xf numFmtId="0" fontId="71" fillId="0" borderId="0" xfId="0" applyFont="1"/>
    <xf numFmtId="0" fontId="87" fillId="11" borderId="0" xfId="0" applyFont="1" applyFill="1" applyAlignment="1">
      <alignment horizontal="center"/>
    </xf>
    <xf numFmtId="0" fontId="11" fillId="26" borderId="0" xfId="29" applyFont="1" applyFill="1" applyAlignment="1">
      <alignment horizontal="center" vertical="center"/>
    </xf>
    <xf numFmtId="0" fontId="16" fillId="30" borderId="16" xfId="20" applyFont="1" applyFill="1" applyBorder="1"/>
    <xf numFmtId="0" fontId="87" fillId="30" borderId="17" xfId="20" applyFont="1" applyFill="1" applyBorder="1" applyAlignment="1">
      <alignment horizontal="center"/>
    </xf>
    <xf numFmtId="0" fontId="16" fillId="30" borderId="18" xfId="20" applyFont="1" applyFill="1" applyBorder="1"/>
    <xf numFmtId="0" fontId="16" fillId="30" borderId="19" xfId="20" applyFont="1" applyFill="1" applyBorder="1"/>
    <xf numFmtId="0" fontId="88" fillId="30" borderId="0" xfId="20" applyFont="1" applyFill="1" applyBorder="1" applyAlignment="1">
      <alignment horizontal="right" vertical="top"/>
    </xf>
    <xf numFmtId="0" fontId="16" fillId="30" borderId="13" xfId="20" applyFont="1" applyFill="1" applyBorder="1"/>
    <xf numFmtId="0" fontId="89" fillId="30" borderId="0" xfId="20" applyFont="1" applyFill="1" applyBorder="1" applyAlignment="1">
      <alignment horizontal="center" wrapText="1"/>
    </xf>
    <xf numFmtId="0" fontId="89" fillId="30" borderId="21" xfId="20" applyFont="1" applyFill="1" applyBorder="1" applyAlignment="1">
      <alignment horizontal="center" vertical="center" wrapText="1"/>
    </xf>
    <xf numFmtId="0" fontId="36" fillId="30" borderId="0" xfId="20" applyFont="1" applyFill="1" applyBorder="1" applyAlignment="1">
      <alignment horizontal="center" vertical="center" wrapText="1"/>
    </xf>
    <xf numFmtId="0" fontId="90" fillId="30" borderId="6" xfId="20" applyFont="1" applyFill="1" applyBorder="1" applyAlignment="1">
      <alignment horizontal="center" vertical="center" wrapText="1"/>
    </xf>
    <xf numFmtId="0" fontId="16" fillId="30" borderId="28" xfId="20" applyFont="1" applyFill="1" applyBorder="1"/>
    <xf numFmtId="15" fontId="87" fillId="30" borderId="15" xfId="20" applyNumberFormat="1" applyFont="1" applyFill="1" applyBorder="1" applyAlignment="1">
      <alignment horizontal="center" vertical="center" wrapText="1"/>
    </xf>
    <xf numFmtId="0" fontId="16" fillId="30" borderId="29" xfId="20" applyFont="1" applyFill="1" applyBorder="1"/>
    <xf numFmtId="0" fontId="19" fillId="0" borderId="0" xfId="20" applyFont="1" applyFill="1" applyBorder="1" applyAlignment="1">
      <alignment vertical="top"/>
    </xf>
    <xf numFmtId="0" fontId="88" fillId="30" borderId="16" xfId="20" applyFont="1" applyFill="1" applyBorder="1" applyAlignment="1">
      <alignment horizontal="right" wrapText="1"/>
    </xf>
    <xf numFmtId="0" fontId="88" fillId="30" borderId="18" xfId="20" applyFont="1" applyFill="1" applyBorder="1" applyAlignment="1">
      <alignment horizontal="right" wrapText="1"/>
    </xf>
    <xf numFmtId="0" fontId="19" fillId="0" borderId="0" xfId="20" applyFont="1" applyFill="1" applyBorder="1" applyAlignment="1"/>
    <xf numFmtId="0" fontId="19" fillId="0" borderId="0" xfId="20" applyFont="1" applyAlignment="1"/>
    <xf numFmtId="0" fontId="88" fillId="30" borderId="19" xfId="20" applyFont="1" applyFill="1" applyBorder="1" applyAlignment="1">
      <alignment vertical="center" wrapText="1"/>
    </xf>
    <xf numFmtId="0" fontId="88" fillId="30" borderId="0" xfId="20" applyFont="1" applyFill="1" applyBorder="1" applyAlignment="1">
      <alignment horizontal="right" vertical="center" wrapText="1"/>
    </xf>
    <xf numFmtId="0" fontId="88" fillId="30" borderId="13" xfId="20" applyFont="1" applyFill="1" applyBorder="1" applyAlignment="1">
      <alignment vertical="center" wrapText="1"/>
    </xf>
    <xf numFmtId="0" fontId="19" fillId="0" borderId="0" xfId="20" applyFont="1" applyFill="1" applyBorder="1" applyAlignment="1">
      <alignment vertical="center"/>
    </xf>
    <xf numFmtId="0" fontId="91" fillId="30" borderId="19" xfId="20" applyFont="1" applyFill="1" applyBorder="1" applyAlignment="1">
      <alignment horizontal="center" vertical="center" wrapText="1"/>
    </xf>
    <xf numFmtId="0" fontId="91" fillId="30" borderId="13" xfId="20" applyFont="1" applyFill="1" applyBorder="1" applyAlignment="1">
      <alignment horizontal="center" vertical="center" wrapText="1"/>
    </xf>
    <xf numFmtId="0" fontId="35" fillId="30" borderId="19" xfId="20" applyFont="1" applyFill="1" applyBorder="1" applyAlignment="1">
      <alignment horizontal="center" vertical="center"/>
    </xf>
    <xf numFmtId="0" fontId="35" fillId="30" borderId="13" xfId="20" applyFont="1" applyFill="1" applyBorder="1" applyAlignment="1">
      <alignment horizontal="center" vertical="center"/>
    </xf>
    <xf numFmtId="0" fontId="87" fillId="30" borderId="15" xfId="20" applyFont="1" applyFill="1" applyBorder="1" applyAlignment="1">
      <alignment horizontal="center" vertical="center"/>
    </xf>
    <xf numFmtId="0" fontId="37" fillId="30" borderId="19" xfId="20" applyFont="1" applyFill="1" applyBorder="1" applyAlignment="1">
      <alignment horizontal="center" vertical="center"/>
    </xf>
    <xf numFmtId="0" fontId="37" fillId="30" borderId="13" xfId="20" applyFont="1" applyFill="1" applyBorder="1" applyAlignment="1">
      <alignment horizontal="center" vertical="center"/>
    </xf>
    <xf numFmtId="0" fontId="93" fillId="32" borderId="0" xfId="20" applyFont="1" applyFill="1" applyBorder="1" applyAlignment="1">
      <alignment horizontal="center" vertical="center"/>
    </xf>
    <xf numFmtId="0" fontId="87" fillId="0" borderId="0" xfId="20" applyFont="1" applyFill="1" applyBorder="1" applyAlignment="1">
      <alignment vertical="center"/>
    </xf>
    <xf numFmtId="0" fontId="87" fillId="0" borderId="0" xfId="20" applyFont="1" applyAlignment="1">
      <alignment vertical="center"/>
    </xf>
    <xf numFmtId="0" fontId="26" fillId="33" borderId="1" xfId="20" applyFont="1" applyFill="1" applyBorder="1" applyAlignment="1">
      <alignment vertical="center"/>
    </xf>
    <xf numFmtId="0" fontId="26" fillId="33" borderId="1" xfId="20" applyFont="1" applyFill="1" applyBorder="1" applyAlignment="1">
      <alignment horizontal="center" vertical="center" wrapText="1"/>
    </xf>
    <xf numFmtId="0" fontId="16" fillId="34" borderId="0" xfId="20" applyFont="1" applyFill="1" applyBorder="1" applyAlignment="1">
      <alignment vertical="center"/>
    </xf>
    <xf numFmtId="0" fontId="94" fillId="30" borderId="0" xfId="5" applyFont="1" applyFill="1" applyBorder="1" applyAlignment="1" applyProtection="1">
      <alignment horizontal="left" vertical="center" wrapText="1" indent="1"/>
    </xf>
    <xf numFmtId="0" fontId="16" fillId="30" borderId="0" xfId="20" applyFont="1" applyFill="1" applyBorder="1" applyAlignment="1">
      <alignment horizontal="left" vertical="center" wrapText="1" indent="1"/>
    </xf>
    <xf numFmtId="0" fontId="35" fillId="0" borderId="0" xfId="20" applyFont="1" applyFill="1" applyBorder="1" applyAlignment="1">
      <alignment vertical="center"/>
    </xf>
    <xf numFmtId="0" fontId="35" fillId="0" borderId="0" xfId="20" applyFont="1" applyAlignment="1">
      <alignment vertical="center"/>
    </xf>
    <xf numFmtId="0" fontId="16" fillId="35" borderId="0" xfId="20" applyFont="1" applyFill="1" applyBorder="1" applyAlignment="1">
      <alignment vertical="center"/>
    </xf>
    <xf numFmtId="0" fontId="16" fillId="31" borderId="0" xfId="20" applyFont="1" applyFill="1" applyBorder="1" applyAlignment="1">
      <alignment vertical="center"/>
    </xf>
    <xf numFmtId="0" fontId="19" fillId="30" borderId="19" xfId="20" applyFont="1" applyFill="1" applyBorder="1" applyAlignment="1">
      <alignment horizontal="left" vertical="center" wrapText="1" indent="1"/>
    </xf>
    <xf numFmtId="0" fontId="19" fillId="30" borderId="13" xfId="20" applyFont="1" applyFill="1" applyBorder="1" applyAlignment="1">
      <alignment horizontal="left" vertical="center" wrapText="1" indent="1"/>
    </xf>
    <xf numFmtId="0" fontId="19" fillId="30" borderId="28" xfId="20" applyFont="1" applyFill="1" applyBorder="1" applyAlignment="1">
      <alignment vertical="top"/>
    </xf>
    <xf numFmtId="0" fontId="19" fillId="30" borderId="15" xfId="20" applyFont="1" applyFill="1" applyBorder="1" applyAlignment="1">
      <alignment vertical="top"/>
    </xf>
    <xf numFmtId="0" fontId="19" fillId="30" borderId="29" xfId="20" applyFont="1" applyFill="1" applyBorder="1" applyAlignment="1">
      <alignment vertical="top"/>
    </xf>
    <xf numFmtId="0" fontId="19" fillId="30" borderId="17" xfId="20" applyFont="1" applyFill="1" applyBorder="1" applyAlignment="1"/>
    <xf numFmtId="0" fontId="19" fillId="30" borderId="18" xfId="20" applyFont="1" applyFill="1" applyBorder="1" applyAlignment="1"/>
    <xf numFmtId="0" fontId="91" fillId="30" borderId="0" xfId="20" applyFont="1" applyFill="1" applyBorder="1" applyAlignment="1">
      <alignment horizontal="center" vertical="center" wrapText="1"/>
    </xf>
    <xf numFmtId="0" fontId="19" fillId="30" borderId="0" xfId="20" applyFont="1" applyFill="1" applyBorder="1" applyAlignment="1">
      <alignment vertical="top"/>
    </xf>
    <xf numFmtId="0" fontId="19" fillId="30" borderId="13" xfId="20" applyFont="1" applyFill="1" applyBorder="1" applyAlignment="1">
      <alignment vertical="top"/>
    </xf>
    <xf numFmtId="0" fontId="19" fillId="30" borderId="13" xfId="20" applyFont="1" applyFill="1" applyBorder="1" applyAlignment="1">
      <alignment vertical="center"/>
    </xf>
    <xf numFmtId="0" fontId="19" fillId="2" borderId="0" xfId="20" applyFont="1" applyFill="1" applyAlignment="1">
      <alignment vertical="center"/>
    </xf>
    <xf numFmtId="0" fontId="36" fillId="30" borderId="19" xfId="20" applyFont="1" applyFill="1" applyBorder="1" applyAlignment="1">
      <alignment vertical="center"/>
    </xf>
    <xf numFmtId="0" fontId="36" fillId="30" borderId="13" xfId="20" applyFont="1" applyFill="1" applyBorder="1" applyAlignment="1">
      <alignment vertical="center"/>
    </xf>
    <xf numFmtId="0" fontId="36" fillId="30" borderId="0" xfId="20" applyFont="1" applyFill="1" applyBorder="1" applyAlignment="1">
      <alignment vertical="center"/>
    </xf>
    <xf numFmtId="0" fontId="35" fillId="30" borderId="0" xfId="20" applyFont="1" applyFill="1" applyBorder="1" applyAlignment="1">
      <alignment vertical="center"/>
    </xf>
    <xf numFmtId="0" fontId="36" fillId="30" borderId="0" xfId="20" applyFont="1" applyFill="1" applyBorder="1" applyAlignment="1"/>
    <xf numFmtId="0" fontId="35" fillId="30" borderId="27" xfId="20" applyFont="1" applyFill="1" applyBorder="1" applyAlignment="1">
      <alignment horizontal="center" vertical="center"/>
    </xf>
    <xf numFmtId="0" fontId="36" fillId="30" borderId="11" xfId="20" applyFont="1" applyFill="1" applyBorder="1" applyAlignment="1">
      <alignment horizontal="center" vertical="center"/>
    </xf>
    <xf numFmtId="0" fontId="36" fillId="30" borderId="7" xfId="20" applyFont="1" applyFill="1" applyBorder="1" applyAlignment="1">
      <alignment horizontal="center" vertical="center"/>
    </xf>
    <xf numFmtId="0" fontId="36" fillId="30" borderId="7" xfId="20" applyFont="1" applyFill="1" applyBorder="1" applyAlignment="1">
      <alignment vertical="center"/>
    </xf>
    <xf numFmtId="0" fontId="81" fillId="30" borderId="0" xfId="20" applyFont="1" applyFill="1" applyBorder="1" applyAlignment="1">
      <alignment vertical="center"/>
    </xf>
    <xf numFmtId="0" fontId="19" fillId="2" borderId="0" xfId="20" applyFont="1" applyFill="1" applyAlignment="1">
      <alignment vertical="center" wrapText="1"/>
    </xf>
    <xf numFmtId="0" fontId="36" fillId="30" borderId="19" xfId="20" applyFont="1" applyFill="1" applyBorder="1" applyAlignment="1">
      <alignment vertical="center" wrapText="1"/>
    </xf>
    <xf numFmtId="0" fontId="36" fillId="30" borderId="13" xfId="20" applyFont="1" applyFill="1" applyBorder="1" applyAlignment="1">
      <alignment vertical="center" wrapText="1"/>
    </xf>
    <xf numFmtId="0" fontId="19" fillId="0" borderId="0" xfId="20" applyFont="1" applyAlignment="1">
      <alignment vertical="center" wrapText="1"/>
    </xf>
    <xf numFmtId="0" fontId="35" fillId="30" borderId="1" xfId="20" applyFont="1" applyFill="1" applyBorder="1" applyAlignment="1">
      <alignment horizontal="left" vertical="center"/>
    </xf>
    <xf numFmtId="0" fontId="36" fillId="30" borderId="1" xfId="20" applyFont="1" applyFill="1" applyBorder="1" applyAlignment="1">
      <alignment horizontal="left" vertical="center" wrapText="1"/>
    </xf>
    <xf numFmtId="0" fontId="36" fillId="30" borderId="0" xfId="20" applyFont="1" applyFill="1" applyBorder="1" applyAlignment="1">
      <alignment vertical="top" wrapText="1"/>
    </xf>
    <xf numFmtId="0" fontId="36" fillId="30" borderId="1" xfId="20" applyFont="1" applyFill="1" applyBorder="1" applyAlignment="1">
      <alignment horizontal="left" vertical="center"/>
    </xf>
    <xf numFmtId="0" fontId="16" fillId="30" borderId="28" xfId="20" applyFill="1" applyBorder="1" applyAlignment="1">
      <alignment vertical="center"/>
    </xf>
    <xf numFmtId="0" fontId="16" fillId="30" borderId="15" xfId="20" applyFill="1" applyBorder="1" applyAlignment="1">
      <alignment vertical="center"/>
    </xf>
    <xf numFmtId="0" fontId="16" fillId="30" borderId="15" xfId="20" applyFill="1" applyBorder="1" applyAlignment="1">
      <alignment vertical="center" wrapText="1"/>
    </xf>
    <xf numFmtId="0" fontId="16" fillId="30" borderId="29" xfId="20" applyFill="1" applyBorder="1" applyAlignment="1">
      <alignment vertical="center"/>
    </xf>
    <xf numFmtId="0" fontId="16" fillId="0" borderId="0" xfId="20" applyAlignment="1">
      <alignment vertical="center"/>
    </xf>
    <xf numFmtId="0" fontId="36" fillId="2" borderId="0" xfId="20" applyFont="1" applyFill="1" applyAlignment="1">
      <alignment vertical="center"/>
    </xf>
    <xf numFmtId="0" fontId="36" fillId="0" borderId="0" xfId="20" applyFont="1" applyAlignment="1">
      <alignment vertical="center"/>
    </xf>
    <xf numFmtId="0" fontId="35" fillId="33" borderId="1" xfId="20" applyFont="1" applyFill="1" applyBorder="1" applyAlignment="1">
      <alignment vertical="center"/>
    </xf>
    <xf numFmtId="0" fontId="36" fillId="33" borderId="1" xfId="20" applyFont="1" applyFill="1" applyBorder="1" applyAlignment="1">
      <alignment vertical="center"/>
    </xf>
    <xf numFmtId="0" fontId="35" fillId="3" borderId="11" xfId="20" applyFont="1" applyFill="1" applyBorder="1" applyAlignment="1" applyProtection="1">
      <alignment horizontal="center" vertical="top" wrapText="1"/>
      <protection locked="0"/>
    </xf>
    <xf numFmtId="0" fontId="35" fillId="30" borderId="7" xfId="20" applyFont="1" applyFill="1" applyBorder="1" applyAlignment="1" applyProtection="1">
      <alignment horizontal="center" vertical="center"/>
    </xf>
    <xf numFmtId="0" fontId="36" fillId="8" borderId="7" xfId="20" applyFont="1" applyFill="1" applyBorder="1" applyAlignment="1" applyProtection="1">
      <alignment horizontal="left" vertical="center" wrapText="1"/>
      <protection locked="0"/>
    </xf>
    <xf numFmtId="0" fontId="36" fillId="8" borderId="7" xfId="20" applyFont="1" applyFill="1" applyBorder="1" applyAlignment="1" applyProtection="1">
      <alignment horizontal="left" vertical="center"/>
      <protection locked="0"/>
    </xf>
    <xf numFmtId="1" fontId="35" fillId="30" borderId="7" xfId="20" applyNumberFormat="1" applyFont="1" applyFill="1" applyBorder="1" applyAlignment="1" applyProtection="1">
      <alignment horizontal="center" vertical="center"/>
    </xf>
    <xf numFmtId="0" fontId="41" fillId="10" borderId="112" xfId="20" applyFont="1" applyFill="1" applyBorder="1" applyAlignment="1">
      <alignment horizontal="center"/>
    </xf>
    <xf numFmtId="0" fontId="41" fillId="10" borderId="113" xfId="20" applyFont="1" applyFill="1" applyBorder="1" applyAlignment="1">
      <alignment horizontal="center"/>
    </xf>
    <xf numFmtId="0" fontId="16" fillId="0" borderId="0" xfId="20" applyAlignment="1">
      <alignment horizontal="left"/>
    </xf>
    <xf numFmtId="0" fontId="0" fillId="0" borderId="0" xfId="0" applyAlignment="1">
      <alignment horizontal="left"/>
    </xf>
    <xf numFmtId="0" fontId="67" fillId="15" borderId="20" xfId="26" applyFont="1" applyFill="1" applyBorder="1" applyAlignment="1">
      <alignment horizontal="center" vertical="center"/>
    </xf>
    <xf numFmtId="0" fontId="67" fillId="15" borderId="38" xfId="26" applyNumberFormat="1" applyFont="1" applyFill="1" applyBorder="1" applyAlignment="1">
      <alignment horizontal="center" vertical="center"/>
    </xf>
    <xf numFmtId="0" fontId="67" fillId="15" borderId="41" xfId="26" applyFont="1" applyFill="1" applyBorder="1" applyAlignment="1">
      <alignment horizontal="center" vertical="center"/>
    </xf>
    <xf numFmtId="0" fontId="67" fillId="15" borderId="5" xfId="26" applyFont="1" applyFill="1" applyBorder="1" applyAlignment="1">
      <alignment horizontal="center" vertical="center"/>
    </xf>
    <xf numFmtId="0" fontId="13" fillId="33" borderId="0" xfId="30" applyFill="1"/>
    <xf numFmtId="0" fontId="10" fillId="33" borderId="0" xfId="30" applyFont="1" applyFill="1"/>
    <xf numFmtId="0" fontId="10" fillId="33" borderId="0" xfId="30" applyFont="1" applyFill="1" applyAlignment="1">
      <alignment horizontal="center" vertical="center"/>
    </xf>
    <xf numFmtId="0" fontId="13" fillId="33" borderId="0" xfId="30" applyFill="1" applyAlignment="1">
      <alignment horizontal="center" vertical="center"/>
    </xf>
    <xf numFmtId="0" fontId="10" fillId="33" borderId="0" xfId="29" applyFont="1" applyFill="1"/>
    <xf numFmtId="0" fontId="14" fillId="33" borderId="0" xfId="29" applyFill="1"/>
    <xf numFmtId="0" fontId="35" fillId="8" borderId="7" xfId="20" applyFont="1" applyFill="1" applyBorder="1" applyAlignment="1" applyProtection="1">
      <alignment horizontal="center" vertical="center" wrapText="1"/>
      <protection locked="0"/>
    </xf>
    <xf numFmtId="0" fontId="67" fillId="15" borderId="91" xfId="26" applyFont="1" applyFill="1" applyBorder="1" applyAlignment="1">
      <alignment vertical="center" wrapText="1"/>
    </xf>
    <xf numFmtId="0" fontId="67" fillId="15" borderId="92" xfId="26" applyFont="1" applyFill="1" applyBorder="1" applyAlignment="1">
      <alignment vertical="center" wrapText="1"/>
    </xf>
    <xf numFmtId="0" fontId="97" fillId="44" borderId="0" xfId="20" applyFont="1" applyFill="1" applyBorder="1" applyAlignment="1">
      <alignment vertical="center"/>
    </xf>
    <xf numFmtId="0" fontId="19" fillId="2" borderId="0" xfId="20" applyFont="1" applyFill="1" applyAlignment="1">
      <alignment horizontal="left" vertical="center"/>
    </xf>
    <xf numFmtId="0" fontId="36" fillId="30" borderId="19" xfId="20" applyFont="1" applyFill="1" applyBorder="1" applyAlignment="1">
      <alignment horizontal="left" vertical="center"/>
    </xf>
    <xf numFmtId="0" fontId="36" fillId="30" borderId="13" xfId="20" applyFont="1" applyFill="1" applyBorder="1" applyAlignment="1">
      <alignment horizontal="left" vertical="center"/>
    </xf>
    <xf numFmtId="0" fontId="19" fillId="0" borderId="0" xfId="20" applyFont="1" applyAlignment="1">
      <alignment horizontal="left" vertical="center"/>
    </xf>
    <xf numFmtId="0" fontId="36" fillId="30" borderId="0" xfId="20" applyFont="1" applyFill="1" applyBorder="1" applyAlignment="1">
      <alignment vertical="center" wrapText="1"/>
    </xf>
    <xf numFmtId="0" fontId="98" fillId="8" borderId="34" xfId="26" applyNumberFormat="1" applyFont="1" applyFill="1" applyBorder="1" applyAlignment="1" applyProtection="1">
      <alignment horizontal="right" vertical="center"/>
      <protection locked="0"/>
    </xf>
    <xf numFmtId="0" fontId="98" fillId="8" borderId="32" xfId="26" applyNumberFormat="1" applyFont="1" applyFill="1" applyBorder="1" applyAlignment="1" applyProtection="1">
      <alignment horizontal="right" vertical="center"/>
      <protection locked="0"/>
    </xf>
    <xf numFmtId="0" fontId="98" fillId="8" borderId="52" xfId="26" applyFont="1" applyFill="1" applyBorder="1" applyAlignment="1" applyProtection="1">
      <alignment horizontal="right" vertical="center"/>
      <protection locked="0"/>
    </xf>
    <xf numFmtId="0" fontId="98" fillId="8" borderId="34" xfId="26" applyFont="1" applyFill="1" applyBorder="1" applyAlignment="1" applyProtection="1">
      <alignment horizontal="right" vertical="center"/>
      <protection locked="0"/>
    </xf>
    <xf numFmtId="0" fontId="98" fillId="8" borderId="35" xfId="26" applyFont="1" applyFill="1" applyBorder="1" applyAlignment="1" applyProtection="1">
      <alignment horizontal="right" vertical="center"/>
      <protection locked="0"/>
    </xf>
    <xf numFmtId="0" fontId="98" fillId="8" borderId="10" xfId="26" applyFont="1" applyFill="1" applyBorder="1" applyAlignment="1" applyProtection="1">
      <alignment horizontal="right" vertical="center"/>
      <protection locked="0"/>
    </xf>
    <xf numFmtId="0" fontId="98" fillId="8" borderId="32" xfId="26" applyFont="1" applyFill="1" applyBorder="1" applyAlignment="1" applyProtection="1">
      <alignment horizontal="right" vertical="center"/>
      <protection locked="0"/>
    </xf>
    <xf numFmtId="0" fontId="98" fillId="8" borderId="7" xfId="26" applyFont="1" applyFill="1" applyBorder="1" applyAlignment="1" applyProtection="1">
      <alignment horizontal="right" vertical="center"/>
      <protection locked="0"/>
    </xf>
    <xf numFmtId="0" fontId="98" fillId="21" borderId="32" xfId="26" applyFont="1" applyFill="1" applyBorder="1" applyAlignment="1" applyProtection="1">
      <alignment horizontal="right" vertical="center"/>
    </xf>
    <xf numFmtId="0" fontId="98" fillId="28" borderId="32" xfId="26" applyNumberFormat="1" applyFont="1" applyFill="1" applyBorder="1" applyAlignment="1" applyProtection="1">
      <alignment horizontal="right" vertical="center"/>
    </xf>
    <xf numFmtId="0" fontId="98" fillId="13" borderId="32" xfId="26" applyNumberFormat="1" applyFont="1" applyFill="1" applyBorder="1" applyAlignment="1" applyProtection="1">
      <alignment horizontal="right" vertical="center"/>
      <protection locked="0"/>
    </xf>
    <xf numFmtId="0" fontId="98" fillId="21" borderId="7" xfId="26" applyFont="1" applyFill="1" applyBorder="1" applyAlignment="1" applyProtection="1">
      <alignment horizontal="right" vertical="center"/>
    </xf>
    <xf numFmtId="0" fontId="98" fillId="29" borderId="10" xfId="26" applyFont="1" applyFill="1" applyBorder="1" applyAlignment="1" applyProtection="1">
      <alignment horizontal="right" vertical="center"/>
      <protection locked="0"/>
    </xf>
    <xf numFmtId="0" fontId="98" fillId="8" borderId="57" xfId="26" applyNumberFormat="1" applyFont="1" applyFill="1" applyBorder="1" applyAlignment="1" applyProtection="1">
      <alignment horizontal="right" vertical="center"/>
      <protection locked="0"/>
    </xf>
    <xf numFmtId="0" fontId="98" fillId="8" borderId="60" xfId="26" applyNumberFormat="1" applyFont="1" applyFill="1" applyBorder="1" applyAlignment="1" applyProtection="1">
      <alignment horizontal="right" vertical="center"/>
      <protection locked="0"/>
    </xf>
    <xf numFmtId="0" fontId="98" fillId="8" borderId="63" xfId="26" applyFont="1" applyFill="1" applyBorder="1" applyAlignment="1" applyProtection="1">
      <alignment horizontal="right" vertical="center"/>
      <protection locked="0"/>
    </xf>
    <xf numFmtId="0" fontId="98" fillId="8" borderId="61" xfId="26" applyFont="1" applyFill="1" applyBorder="1" applyAlignment="1" applyProtection="1">
      <alignment horizontal="right" vertical="center"/>
      <protection locked="0"/>
    </xf>
    <xf numFmtId="0" fontId="100" fillId="19" borderId="55" xfId="0" applyFont="1" applyFill="1" applyBorder="1" applyAlignment="1" applyProtection="1">
      <alignment horizontal="left" vertical="justify"/>
    </xf>
    <xf numFmtId="0" fontId="100" fillId="19" borderId="56" xfId="0" applyFont="1" applyFill="1" applyBorder="1" applyAlignment="1" applyProtection="1">
      <alignment horizontal="left" vertical="justify"/>
    </xf>
    <xf numFmtId="0" fontId="101" fillId="21" borderId="67" xfId="26" applyFont="1" applyFill="1" applyBorder="1" applyAlignment="1" applyProtection="1">
      <alignment horizontal="left" vertical="justify"/>
    </xf>
    <xf numFmtId="0" fontId="100" fillId="19" borderId="69" xfId="0" applyFont="1" applyFill="1" applyBorder="1" applyAlignment="1" applyProtection="1">
      <alignment horizontal="left" vertical="justify"/>
    </xf>
    <xf numFmtId="0" fontId="100" fillId="19" borderId="90" xfId="0" applyFont="1" applyFill="1" applyBorder="1" applyAlignment="1" applyProtection="1">
      <alignment horizontal="left" vertical="justify"/>
    </xf>
    <xf numFmtId="0" fontId="98" fillId="8" borderId="34" xfId="26" applyFont="1" applyFill="1" applyBorder="1" applyAlignment="1" applyProtection="1">
      <alignment horizontal="right"/>
      <protection locked="0"/>
    </xf>
    <xf numFmtId="0" fontId="98" fillId="3" borderId="34" xfId="26" applyFont="1" applyFill="1" applyBorder="1" applyAlignment="1" applyProtection="1">
      <alignment horizontal="right"/>
      <protection locked="0"/>
    </xf>
    <xf numFmtId="0" fontId="98" fillId="8" borderId="32" xfId="26" applyFont="1" applyFill="1" applyBorder="1" applyAlignment="1" applyProtection="1">
      <alignment horizontal="right"/>
      <protection locked="0"/>
    </xf>
    <xf numFmtId="0" fontId="98" fillId="3" borderId="32" xfId="26" applyFont="1" applyFill="1" applyBorder="1" applyAlignment="1" applyProtection="1">
      <alignment horizontal="right"/>
      <protection locked="0"/>
    </xf>
    <xf numFmtId="0" fontId="98" fillId="12" borderId="32" xfId="26" applyFont="1" applyFill="1" applyBorder="1" applyAlignment="1" applyProtection="1">
      <alignment horizontal="right" vertical="center"/>
      <protection locked="0"/>
    </xf>
    <xf numFmtId="0" fontId="98" fillId="8" borderId="57" xfId="26" applyFont="1" applyFill="1" applyBorder="1" applyAlignment="1" applyProtection="1">
      <alignment horizontal="right"/>
      <protection locked="0"/>
    </xf>
    <xf numFmtId="0" fontId="98" fillId="0" borderId="32" xfId="26" applyFont="1" applyFill="1" applyBorder="1" applyAlignment="1" applyProtection="1">
      <alignment horizontal="right"/>
      <protection locked="0"/>
    </xf>
    <xf numFmtId="0" fontId="98" fillId="8" borderId="60" xfId="26" applyFont="1" applyFill="1" applyBorder="1" applyAlignment="1" applyProtection="1">
      <alignment horizontal="right"/>
      <protection locked="0"/>
    </xf>
    <xf numFmtId="0" fontId="98" fillId="0" borderId="60" xfId="26" applyFont="1" applyFill="1" applyBorder="1" applyAlignment="1" applyProtection="1">
      <alignment horizontal="right"/>
      <protection locked="0"/>
    </xf>
    <xf numFmtId="0" fontId="16" fillId="12" borderId="37" xfId="27" quotePrefix="1" applyFont="1" applyFill="1" applyBorder="1" applyAlignment="1" applyProtection="1">
      <alignment horizontal="right" vertical="center"/>
      <protection locked="0"/>
    </xf>
    <xf numFmtId="0" fontId="16" fillId="12" borderId="107" xfId="27" quotePrefix="1" applyFont="1" applyFill="1" applyBorder="1" applyAlignment="1" applyProtection="1">
      <alignment horizontal="right" vertical="center"/>
      <protection locked="0"/>
    </xf>
    <xf numFmtId="0" fontId="99" fillId="19" borderId="11" xfId="26" applyFont="1" applyFill="1" applyBorder="1" applyAlignment="1" applyProtection="1">
      <alignment horizontal="center" vertical="center"/>
      <protection locked="0"/>
    </xf>
    <xf numFmtId="0" fontId="99" fillId="19" borderId="58" xfId="26" applyFont="1" applyFill="1" applyBorder="1" applyAlignment="1" applyProtection="1">
      <alignment horizontal="right" vertical="center"/>
      <protection locked="0"/>
    </xf>
    <xf numFmtId="0" fontId="99" fillId="19" borderId="7" xfId="26" applyFont="1" applyFill="1" applyBorder="1" applyAlignment="1" applyProtection="1">
      <alignment horizontal="center" vertical="center"/>
      <protection locked="0"/>
    </xf>
    <xf numFmtId="0" fontId="99" fillId="19" borderId="59" xfId="26" applyFont="1" applyFill="1" applyBorder="1" applyAlignment="1" applyProtection="1">
      <alignment horizontal="right" vertical="center"/>
      <protection locked="0"/>
    </xf>
    <xf numFmtId="0" fontId="99" fillId="19" borderId="61" xfId="26" applyFont="1" applyFill="1" applyBorder="1" applyAlignment="1" applyProtection="1">
      <alignment horizontal="center" vertical="center"/>
      <protection locked="0"/>
    </xf>
    <xf numFmtId="0" fontId="99" fillId="19" borderId="62" xfId="26" applyFont="1" applyFill="1" applyBorder="1" applyAlignment="1" applyProtection="1">
      <alignment horizontal="right" vertical="center"/>
      <protection locked="0"/>
    </xf>
    <xf numFmtId="0" fontId="99" fillId="19" borderId="88" xfId="26" applyFont="1" applyFill="1" applyBorder="1" applyAlignment="1" applyProtection="1">
      <alignment horizontal="center" vertical="center"/>
      <protection locked="0"/>
    </xf>
    <xf numFmtId="0" fontId="99" fillId="19" borderId="89" xfId="26" applyFont="1" applyFill="1" applyBorder="1" applyAlignment="1" applyProtection="1">
      <alignment horizontal="right" vertical="center"/>
      <protection locked="0"/>
    </xf>
    <xf numFmtId="0" fontId="98" fillId="12" borderId="57" xfId="26" applyFont="1" applyFill="1" applyBorder="1" applyAlignment="1" applyProtection="1">
      <alignment horizontal="right" vertical="center"/>
      <protection locked="0"/>
    </xf>
    <xf numFmtId="0" fontId="98" fillId="8" borderId="57" xfId="26" applyFont="1" applyFill="1" applyBorder="1" applyAlignment="1" applyProtection="1">
      <alignment horizontal="right" vertical="center"/>
      <protection locked="0"/>
    </xf>
    <xf numFmtId="0" fontId="98" fillId="8" borderId="60" xfId="26" applyFont="1" applyFill="1" applyBorder="1" applyAlignment="1" applyProtection="1">
      <alignment horizontal="right" vertical="center"/>
      <protection locked="0"/>
    </xf>
    <xf numFmtId="0" fontId="98" fillId="12" borderId="60" xfId="26" applyFont="1" applyFill="1" applyBorder="1" applyAlignment="1" applyProtection="1">
      <alignment horizontal="right" vertical="center"/>
      <protection locked="0"/>
    </xf>
    <xf numFmtId="0" fontId="99" fillId="19" borderId="35" xfId="26" applyFont="1" applyFill="1" applyBorder="1" applyAlignment="1" applyProtection="1">
      <alignment horizontal="right" vertical="center"/>
      <protection locked="0"/>
    </xf>
    <xf numFmtId="0" fontId="99" fillId="19" borderId="7" xfId="26" applyFont="1" applyFill="1" applyBorder="1" applyAlignment="1" applyProtection="1">
      <alignment horizontal="right" vertical="center"/>
      <protection locked="0"/>
    </xf>
    <xf numFmtId="0" fontId="99" fillId="19" borderId="61" xfId="26" applyFont="1" applyFill="1" applyBorder="1" applyAlignment="1" applyProtection="1">
      <alignment horizontal="right" vertical="center"/>
      <protection locked="0"/>
    </xf>
    <xf numFmtId="0" fontId="99" fillId="19" borderId="88" xfId="26" applyFont="1" applyFill="1" applyBorder="1" applyAlignment="1" applyProtection="1">
      <alignment horizontal="right" vertical="center"/>
      <protection locked="0"/>
    </xf>
    <xf numFmtId="0" fontId="99" fillId="21" borderId="23" xfId="26" applyFont="1" applyFill="1" applyBorder="1" applyAlignment="1" applyProtection="1">
      <alignment horizontal="right" vertical="center"/>
    </xf>
    <xf numFmtId="0" fontId="99" fillId="21" borderId="68" xfId="26" applyFont="1" applyFill="1" applyBorder="1" applyAlignment="1" applyProtection="1">
      <alignment horizontal="right" vertical="center"/>
    </xf>
    <xf numFmtId="0" fontId="99" fillId="19" borderId="11" xfId="26" applyFont="1" applyFill="1" applyBorder="1" applyAlignment="1" applyProtection="1">
      <alignment horizontal="right" vertical="center"/>
      <protection locked="0"/>
    </xf>
    <xf numFmtId="0" fontId="99" fillId="21" borderId="34" xfId="26" applyFont="1" applyFill="1" applyBorder="1" applyAlignment="1" applyProtection="1">
      <alignment horizontal="right" vertical="center"/>
    </xf>
    <xf numFmtId="0" fontId="99" fillId="21" borderId="66" xfId="26" applyFont="1" applyFill="1" applyBorder="1" applyAlignment="1" applyProtection="1">
      <alignment horizontal="right" vertical="center"/>
    </xf>
    <xf numFmtId="0" fontId="101" fillId="21" borderId="67" xfId="26" applyFont="1" applyFill="1" applyBorder="1" applyAlignment="1" applyProtection="1">
      <alignment horizontal="right" vertical="center"/>
    </xf>
    <xf numFmtId="0" fontId="99" fillId="13" borderId="32" xfId="26" applyFont="1" applyFill="1" applyBorder="1" applyAlignment="1" applyProtection="1">
      <alignment horizontal="right" vertical="center"/>
      <protection locked="0"/>
    </xf>
    <xf numFmtId="0" fontId="99" fillId="21" borderId="32" xfId="26" applyFont="1" applyFill="1" applyBorder="1" applyAlignment="1" applyProtection="1">
      <alignment horizontal="right" vertical="center"/>
    </xf>
    <xf numFmtId="0" fontId="99" fillId="21" borderId="60" xfId="26" applyFont="1" applyFill="1" applyBorder="1" applyAlignment="1" applyProtection="1">
      <alignment horizontal="right" vertical="center"/>
    </xf>
    <xf numFmtId="0" fontId="99" fillId="21" borderId="64" xfId="26" applyFont="1" applyFill="1" applyBorder="1" applyAlignment="1" applyProtection="1">
      <alignment horizontal="right" vertical="center"/>
    </xf>
    <xf numFmtId="0" fontId="99" fillId="21" borderId="70" xfId="26" applyFont="1" applyFill="1" applyBorder="1" applyAlignment="1" applyProtection="1">
      <alignment horizontal="right" vertical="center"/>
    </xf>
    <xf numFmtId="0" fontId="101" fillId="21" borderId="71" xfId="26" applyFont="1" applyFill="1" applyBorder="1" applyAlignment="1" applyProtection="1">
      <alignment horizontal="right" vertical="center"/>
    </xf>
    <xf numFmtId="0" fontId="99" fillId="21" borderId="1" xfId="26" applyFont="1" applyFill="1" applyBorder="1" applyAlignment="1" applyProtection="1">
      <alignment horizontal="right" vertical="center"/>
    </xf>
    <xf numFmtId="0" fontId="99" fillId="21" borderId="4" xfId="26" applyFont="1" applyFill="1" applyBorder="1" applyAlignment="1" applyProtection="1">
      <alignment horizontal="right" vertical="center"/>
    </xf>
    <xf numFmtId="0" fontId="101" fillId="21" borderId="84" xfId="26" applyFont="1" applyFill="1" applyBorder="1" applyAlignment="1" applyProtection="1">
      <alignment horizontal="right" vertical="center"/>
    </xf>
    <xf numFmtId="0" fontId="9" fillId="0" borderId="0" xfId="29" applyFont="1"/>
    <xf numFmtId="0" fontId="9" fillId="22" borderId="1" xfId="29" applyFont="1" applyFill="1" applyBorder="1" applyAlignment="1">
      <alignment horizontal="center"/>
    </xf>
    <xf numFmtId="0" fontId="9" fillId="22" borderId="21" xfId="29" applyFont="1" applyFill="1" applyBorder="1" applyAlignment="1">
      <alignment horizontal="center"/>
    </xf>
    <xf numFmtId="0" fontId="9" fillId="0" borderId="1" xfId="29" applyFont="1" applyBorder="1" applyAlignment="1">
      <alignment horizontal="center"/>
    </xf>
    <xf numFmtId="0" fontId="16" fillId="14" borderId="0" xfId="0" applyFont="1" applyFill="1"/>
    <xf numFmtId="0" fontId="0" fillId="14" borderId="0" xfId="0" applyFill="1"/>
    <xf numFmtId="0" fontId="8" fillId="0" borderId="32" xfId="29" applyFont="1" applyBorder="1" applyAlignment="1">
      <alignment horizontal="center"/>
    </xf>
    <xf numFmtId="0" fontId="88" fillId="30" borderId="17" xfId="20" applyFont="1" applyFill="1" applyBorder="1" applyAlignment="1">
      <alignment horizontal="right" wrapText="1"/>
    </xf>
    <xf numFmtId="0" fontId="36" fillId="30" borderId="0" xfId="20" applyFont="1" applyFill="1" applyBorder="1" applyAlignment="1">
      <alignment horizontal="left" vertical="center" wrapText="1"/>
    </xf>
    <xf numFmtId="0" fontId="36" fillId="30" borderId="0" xfId="20" applyFont="1" applyFill="1" applyBorder="1" applyAlignment="1">
      <alignment horizontal="left" vertical="center"/>
    </xf>
    <xf numFmtId="0" fontId="99" fillId="28" borderId="32" xfId="26" applyFont="1" applyFill="1" applyBorder="1" applyAlignment="1" applyProtection="1">
      <alignment horizontal="right" vertical="center"/>
    </xf>
    <xf numFmtId="0" fontId="50" fillId="17" borderId="24" xfId="26" applyFont="1" applyFill="1" applyBorder="1" applyAlignment="1">
      <alignment horizontal="center" vertical="center" wrapText="1"/>
    </xf>
    <xf numFmtId="0" fontId="49" fillId="3" borderId="0" xfId="26" applyFont="1" applyFill="1" applyAlignment="1">
      <alignment vertical="center" wrapText="1"/>
    </xf>
    <xf numFmtId="0" fontId="41" fillId="10" borderId="0" xfId="20" applyFont="1" applyFill="1" applyBorder="1" applyAlignment="1">
      <alignment horizontal="center"/>
    </xf>
    <xf numFmtId="0" fontId="41" fillId="10" borderId="50" xfId="0" applyFont="1" applyFill="1" applyBorder="1" applyAlignment="1">
      <alignment horizontal="center" wrapText="1"/>
    </xf>
    <xf numFmtId="0" fontId="41" fillId="10" borderId="50" xfId="0" applyFont="1" applyFill="1" applyBorder="1" applyAlignment="1">
      <alignment horizontal="center"/>
    </xf>
    <xf numFmtId="0" fontId="65" fillId="43" borderId="13" xfId="3" applyFont="1" applyFill="1" applyBorder="1" applyAlignment="1" applyProtection="1">
      <alignment vertical="center"/>
    </xf>
    <xf numFmtId="0" fontId="65" fillId="37" borderId="19" xfId="20" applyFont="1" applyFill="1" applyBorder="1"/>
    <xf numFmtId="0" fontId="65" fillId="37" borderId="13" xfId="20" applyFont="1" applyFill="1" applyBorder="1" applyAlignment="1">
      <alignment horizontal="left"/>
    </xf>
    <xf numFmtId="0" fontId="65" fillId="37" borderId="28" xfId="20" applyFont="1" applyFill="1" applyBorder="1"/>
    <xf numFmtId="0" fontId="65" fillId="37" borderId="29" xfId="20" applyFont="1" applyFill="1" applyBorder="1" applyAlignment="1">
      <alignment horizontal="left"/>
    </xf>
    <xf numFmtId="0" fontId="65" fillId="39" borderId="19" xfId="20" applyFont="1" applyFill="1" applyBorder="1"/>
    <xf numFmtId="0" fontId="65" fillId="39" borderId="13" xfId="20" applyFont="1" applyFill="1" applyBorder="1" applyAlignment="1">
      <alignment horizontal="left"/>
    </xf>
    <xf numFmtId="0" fontId="65" fillId="39" borderId="28" xfId="20" applyFont="1" applyFill="1" applyBorder="1"/>
    <xf numFmtId="15" fontId="65" fillId="39" borderId="29" xfId="20" quotePrefix="1" applyNumberFormat="1" applyFont="1" applyFill="1" applyBorder="1" applyAlignment="1">
      <alignment horizontal="left"/>
    </xf>
    <xf numFmtId="15" fontId="65" fillId="39" borderId="13" xfId="20" quotePrefix="1" applyNumberFormat="1" applyFont="1" applyFill="1" applyBorder="1" applyAlignment="1">
      <alignment horizontal="left"/>
    </xf>
    <xf numFmtId="0" fontId="65" fillId="41" borderId="19" xfId="20" applyFont="1" applyFill="1" applyBorder="1"/>
    <xf numFmtId="0" fontId="65" fillId="41" borderId="13" xfId="20" applyFont="1" applyFill="1" applyBorder="1" applyAlignment="1">
      <alignment horizontal="left"/>
    </xf>
    <xf numFmtId="0" fontId="65" fillId="41" borderId="19" xfId="20" applyFont="1" applyFill="1" applyBorder="1" applyAlignment="1">
      <alignment horizontal="left" vertical="center" wrapText="1"/>
    </xf>
    <xf numFmtId="0" fontId="65" fillId="41" borderId="13" xfId="0" applyFont="1" applyFill="1" applyBorder="1"/>
    <xf numFmtId="0" fontId="65" fillId="41" borderId="28" xfId="20" applyFont="1" applyFill="1" applyBorder="1" applyAlignment="1">
      <alignment horizontal="left" vertical="center" wrapText="1"/>
    </xf>
    <xf numFmtId="0" fontId="65" fillId="41" borderId="29" xfId="0" applyFont="1" applyFill="1" applyBorder="1"/>
    <xf numFmtId="0" fontId="65" fillId="43" borderId="19" xfId="20" applyFont="1" applyFill="1" applyBorder="1" applyAlignment="1">
      <alignment horizontal="left" vertical="center" wrapText="1"/>
    </xf>
    <xf numFmtId="0" fontId="65" fillId="43" borderId="28" xfId="20" applyFont="1" applyFill="1" applyBorder="1" applyAlignment="1">
      <alignment vertical="center" wrapText="1"/>
    </xf>
    <xf numFmtId="0" fontId="65" fillId="43" borderId="29" xfId="0" applyFont="1" applyFill="1" applyBorder="1"/>
    <xf numFmtId="0" fontId="100" fillId="19" borderId="114" xfId="0" applyFont="1" applyFill="1" applyBorder="1" applyAlignment="1" applyProtection="1">
      <alignment horizontal="left" vertical="justify"/>
    </xf>
    <xf numFmtId="0" fontId="100" fillId="19" borderId="115" xfId="0" applyFont="1" applyFill="1" applyBorder="1" applyAlignment="1" applyProtection="1">
      <alignment horizontal="left" vertical="justify"/>
    </xf>
    <xf numFmtId="0" fontId="100" fillId="19" borderId="116" xfId="0" applyFont="1" applyFill="1" applyBorder="1" applyAlignment="1" applyProtection="1">
      <alignment horizontal="left" vertical="justify"/>
    </xf>
    <xf numFmtId="0" fontId="99" fillId="19" borderId="117" xfId="26" applyFont="1" applyFill="1" applyBorder="1" applyAlignment="1" applyProtection="1">
      <alignment horizontal="right" vertical="center"/>
      <protection locked="0"/>
    </xf>
    <xf numFmtId="0" fontId="100" fillId="19" borderId="118" xfId="0" applyFont="1" applyFill="1" applyBorder="1" applyAlignment="1" applyProtection="1">
      <alignment horizontal="left" vertical="justify"/>
    </xf>
    <xf numFmtId="0" fontId="99" fillId="19" borderId="120" xfId="26" applyFont="1" applyFill="1" applyBorder="1" applyAlignment="1" applyProtection="1">
      <alignment horizontal="right" vertical="center"/>
      <protection locked="0"/>
    </xf>
    <xf numFmtId="0" fontId="100" fillId="19" borderId="121" xfId="0" applyFont="1" applyFill="1" applyBorder="1" applyAlignment="1" applyProtection="1">
      <alignment horizontal="left" vertical="justify"/>
    </xf>
    <xf numFmtId="0" fontId="19" fillId="0" borderId="0" xfId="20" applyFont="1" applyAlignment="1" applyProtection="1">
      <alignment vertical="top"/>
    </xf>
    <xf numFmtId="0" fontId="19" fillId="0" borderId="0" xfId="20" applyFont="1" applyFill="1" applyBorder="1" applyAlignment="1" applyProtection="1">
      <alignment vertical="top"/>
    </xf>
    <xf numFmtId="0" fontId="19" fillId="0" borderId="0" xfId="20" applyFont="1" applyAlignment="1" applyProtection="1"/>
    <xf numFmtId="0" fontId="88" fillId="30" borderId="16" xfId="20" applyFont="1" applyFill="1" applyBorder="1" applyAlignment="1" applyProtection="1">
      <alignment horizontal="right" wrapText="1"/>
    </xf>
    <xf numFmtId="0" fontId="88" fillId="30" borderId="17" xfId="20" applyFont="1" applyFill="1" applyBorder="1" applyAlignment="1" applyProtection="1">
      <alignment horizontal="right" wrapText="1"/>
    </xf>
    <xf numFmtId="0" fontId="19" fillId="30" borderId="17" xfId="20" applyFont="1" applyFill="1" applyBorder="1" applyAlignment="1" applyProtection="1"/>
    <xf numFmtId="0" fontId="19" fillId="30" borderId="18" xfId="20" applyFont="1" applyFill="1" applyBorder="1" applyAlignment="1" applyProtection="1"/>
    <xf numFmtId="0" fontId="19" fillId="0" borderId="0" xfId="20" applyFont="1" applyFill="1" applyBorder="1" applyAlignment="1" applyProtection="1"/>
    <xf numFmtId="0" fontId="91" fillId="30" borderId="19" xfId="20" applyFont="1" applyFill="1" applyBorder="1" applyAlignment="1" applyProtection="1">
      <alignment horizontal="center" vertical="center" wrapText="1"/>
    </xf>
    <xf numFmtId="0" fontId="91" fillId="30" borderId="0" xfId="20" applyFont="1" applyFill="1" applyBorder="1" applyAlignment="1" applyProtection="1">
      <alignment horizontal="center" vertical="center" wrapText="1"/>
    </xf>
    <xf numFmtId="0" fontId="19" fillId="30" borderId="0" xfId="20" applyFont="1" applyFill="1" applyBorder="1" applyAlignment="1" applyProtection="1">
      <alignment vertical="top"/>
    </xf>
    <xf numFmtId="0" fontId="88" fillId="30" borderId="0" xfId="20" applyFont="1" applyFill="1" applyBorder="1" applyAlignment="1" applyProtection="1">
      <alignment horizontal="right" vertical="top"/>
    </xf>
    <xf numFmtId="0" fontId="19" fillId="30" borderId="13" xfId="20" applyFont="1" applyFill="1" applyBorder="1" applyAlignment="1" applyProtection="1">
      <alignment vertical="top"/>
    </xf>
    <xf numFmtId="0" fontId="35" fillId="30" borderId="19" xfId="20" applyFont="1" applyFill="1" applyBorder="1" applyAlignment="1" applyProtection="1">
      <alignment horizontal="center" vertical="center"/>
    </xf>
    <xf numFmtId="0" fontId="87" fillId="30" borderId="15" xfId="20" applyFont="1" applyFill="1" applyBorder="1" applyAlignment="1" applyProtection="1">
      <alignment horizontal="center" vertical="center"/>
    </xf>
    <xf numFmtId="0" fontId="37" fillId="30" borderId="19" xfId="20" applyFont="1" applyFill="1" applyBorder="1" applyAlignment="1" applyProtection="1">
      <alignment horizontal="center" vertical="center"/>
    </xf>
    <xf numFmtId="0" fontId="93" fillId="30" borderId="0" xfId="20" applyFont="1" applyFill="1" applyBorder="1" applyAlignment="1" applyProtection="1">
      <alignment horizontal="center" vertical="center"/>
    </xf>
    <xf numFmtId="0" fontId="19" fillId="2" borderId="0" xfId="20" applyFont="1" applyFill="1" applyProtection="1"/>
    <xf numFmtId="0" fontId="36" fillId="30" borderId="19" xfId="20" applyFont="1" applyFill="1" applyBorder="1" applyProtection="1"/>
    <xf numFmtId="0" fontId="36" fillId="30" borderId="0" xfId="20" applyFont="1" applyFill="1" applyBorder="1" applyAlignment="1" applyProtection="1">
      <alignment vertical="center"/>
    </xf>
    <xf numFmtId="0" fontId="35" fillId="30" borderId="0" xfId="20" applyFont="1" applyFill="1" applyBorder="1" applyAlignment="1" applyProtection="1">
      <alignment horizontal="center" vertical="top" wrapText="1"/>
    </xf>
    <xf numFmtId="0" fontId="35" fillId="30" borderId="0" xfId="20" applyFont="1" applyFill="1" applyBorder="1" applyAlignment="1" applyProtection="1">
      <alignment horizontal="left" wrapText="1"/>
    </xf>
    <xf numFmtId="0" fontId="36" fillId="30" borderId="13" xfId="20" applyFont="1" applyFill="1" applyBorder="1" applyProtection="1"/>
    <xf numFmtId="0" fontId="19" fillId="0" borderId="0" xfId="20" applyFont="1" applyProtection="1"/>
    <xf numFmtId="0" fontId="29" fillId="2" borderId="0" xfId="20" applyFont="1" applyFill="1" applyProtection="1"/>
    <xf numFmtId="0" fontId="38" fillId="30" borderId="19" xfId="20" applyFont="1" applyFill="1" applyBorder="1" applyProtection="1"/>
    <xf numFmtId="0" fontId="39" fillId="30" borderId="0" xfId="20" applyFont="1" applyFill="1" applyBorder="1" applyAlignment="1" applyProtection="1">
      <alignment horizontal="left" vertical="top" wrapText="1"/>
    </xf>
    <xf numFmtId="0" fontId="35" fillId="30" borderId="0" xfId="20" applyFont="1" applyFill="1" applyBorder="1" applyAlignment="1" applyProtection="1">
      <alignment vertical="center"/>
    </xf>
    <xf numFmtId="15" fontId="35" fillId="30" borderId="0" xfId="20" applyNumberFormat="1" applyFont="1" applyFill="1" applyBorder="1" applyAlignment="1" applyProtection="1">
      <alignment vertical="center"/>
    </xf>
    <xf numFmtId="0" fontId="35" fillId="30" borderId="0" xfId="20" applyFont="1" applyFill="1" applyBorder="1" applyAlignment="1" applyProtection="1"/>
    <xf numFmtId="0" fontId="19" fillId="2" borderId="0" xfId="20" applyFont="1" applyFill="1" applyAlignment="1" applyProtection="1">
      <alignment vertical="top"/>
    </xf>
    <xf numFmtId="0" fontId="36" fillId="30" borderId="19" xfId="20" applyFont="1" applyFill="1" applyBorder="1" applyAlignment="1" applyProtection="1">
      <alignment vertical="top"/>
    </xf>
    <xf numFmtId="0" fontId="36" fillId="30" borderId="13" xfId="20" applyFont="1" applyFill="1" applyBorder="1" applyAlignment="1" applyProtection="1">
      <alignment vertical="top"/>
    </xf>
    <xf numFmtId="0" fontId="36" fillId="30" borderId="0" xfId="20" applyFont="1" applyFill="1" applyBorder="1" applyAlignment="1" applyProtection="1">
      <alignment horizontal="left" wrapText="1"/>
    </xf>
    <xf numFmtId="0" fontId="36" fillId="30" borderId="0" xfId="20" applyFont="1" applyFill="1" applyBorder="1" applyAlignment="1" applyProtection="1">
      <alignment vertical="top" wrapText="1"/>
    </xf>
    <xf numFmtId="0" fontId="36" fillId="30" borderId="0" xfId="20" applyFont="1" applyFill="1" applyBorder="1" applyAlignment="1" applyProtection="1">
      <alignment horizontal="left" vertical="center" wrapText="1"/>
    </xf>
    <xf numFmtId="0" fontId="36" fillId="30" borderId="0" xfId="20" applyFont="1" applyFill="1" applyBorder="1" applyAlignment="1" applyProtection="1">
      <alignment horizontal="left" vertical="center"/>
    </xf>
    <xf numFmtId="0" fontId="16" fillId="0" borderId="0" xfId="20" applyProtection="1"/>
    <xf numFmtId="0" fontId="16" fillId="30" borderId="28" xfId="20" applyFill="1" applyBorder="1" applyProtection="1"/>
    <xf numFmtId="0" fontId="16" fillId="30" borderId="15" xfId="20" applyFill="1" applyBorder="1" applyProtection="1"/>
    <xf numFmtId="0" fontId="16" fillId="30" borderId="29" xfId="20" applyFill="1" applyBorder="1" applyProtection="1"/>
    <xf numFmtId="0" fontId="36" fillId="0" borderId="0" xfId="20" applyFont="1" applyProtection="1"/>
    <xf numFmtId="0" fontId="36" fillId="0" borderId="0" xfId="20" applyFont="1" applyAlignment="1" applyProtection="1">
      <alignment vertical="center"/>
    </xf>
    <xf numFmtId="0" fontId="36" fillId="30" borderId="16" xfId="20" applyFont="1" applyFill="1" applyBorder="1" applyProtection="1"/>
    <xf numFmtId="0" fontId="36" fillId="30" borderId="18" xfId="20" applyFont="1" applyFill="1" applyBorder="1" applyProtection="1"/>
    <xf numFmtId="0" fontId="36" fillId="0" borderId="0" xfId="20" applyFont="1" applyAlignment="1" applyProtection="1"/>
    <xf numFmtId="0" fontId="36" fillId="30" borderId="19" xfId="20" applyFont="1" applyFill="1" applyBorder="1" applyAlignment="1" applyProtection="1"/>
    <xf numFmtId="0" fontId="89" fillId="30" borderId="0" xfId="20" applyFont="1" applyFill="1" applyBorder="1" applyAlignment="1" applyProtection="1">
      <alignment vertical="center" wrapText="1" shrinkToFit="1"/>
    </xf>
    <xf numFmtId="0" fontId="96" fillId="30" borderId="0" xfId="20" applyFont="1" applyFill="1" applyBorder="1" applyAlignment="1" applyProtection="1">
      <alignment horizontal="right" vertical="top" wrapText="1" shrinkToFit="1"/>
    </xf>
    <xf numFmtId="0" fontId="36" fillId="30" borderId="13" xfId="20" applyFont="1" applyFill="1" applyBorder="1" applyAlignment="1" applyProtection="1"/>
    <xf numFmtId="0" fontId="87" fillId="30" borderId="0" xfId="20" applyFont="1" applyFill="1" applyBorder="1" applyAlignment="1" applyProtection="1">
      <alignment horizontal="center" vertical="center" wrapText="1" shrinkToFit="1"/>
    </xf>
    <xf numFmtId="1" fontId="36" fillId="30" borderId="19" xfId="20" applyNumberFormat="1" applyFont="1" applyFill="1" applyBorder="1" applyProtection="1"/>
    <xf numFmtId="0" fontId="36" fillId="30" borderId="28" xfId="20" applyFont="1" applyFill="1" applyBorder="1" applyProtection="1"/>
    <xf numFmtId="0" fontId="36" fillId="30" borderId="15" xfId="20" applyFont="1" applyFill="1" applyBorder="1" applyAlignment="1" applyProtection="1">
      <alignment vertical="center"/>
    </xf>
    <xf numFmtId="0" fontId="36" fillId="30" borderId="15" xfId="20" applyFont="1" applyFill="1" applyBorder="1" applyProtection="1"/>
    <xf numFmtId="0" fontId="36" fillId="30" borderId="29" xfId="20" applyFont="1" applyFill="1" applyBorder="1" applyProtection="1"/>
    <xf numFmtId="0" fontId="85" fillId="27" borderId="0" xfId="0" applyFont="1" applyFill="1" applyAlignment="1" applyProtection="1">
      <alignment horizontal="center"/>
    </xf>
    <xf numFmtId="0" fontId="0" fillId="0" borderId="0" xfId="0" applyProtection="1"/>
    <xf numFmtId="0" fontId="0" fillId="0" borderId="0" xfId="0" applyAlignment="1" applyProtection="1">
      <alignment horizontal="center"/>
    </xf>
    <xf numFmtId="0" fontId="98" fillId="45" borderId="87" xfId="26" applyNumberFormat="1" applyFont="1" applyFill="1" applyBorder="1" applyAlignment="1" applyProtection="1">
      <alignment horizontal="right" vertical="center"/>
    </xf>
    <xf numFmtId="0" fontId="98" fillId="45" borderId="119" xfId="26" applyNumberFormat="1" applyFont="1" applyFill="1" applyBorder="1" applyAlignment="1" applyProtection="1">
      <alignment horizontal="right" vertical="center"/>
    </xf>
    <xf numFmtId="0" fontId="98" fillId="45" borderId="119" xfId="26" applyFont="1" applyFill="1" applyBorder="1" applyAlignment="1" applyProtection="1">
      <alignment horizontal="right" vertical="center"/>
    </xf>
    <xf numFmtId="0" fontId="99" fillId="45" borderId="119" xfId="26" applyFont="1" applyFill="1" applyBorder="1" applyAlignment="1" applyProtection="1">
      <alignment horizontal="right" vertical="center"/>
    </xf>
    <xf numFmtId="0" fontId="98" fillId="46" borderId="32" xfId="26" applyNumberFormat="1" applyFont="1" applyFill="1" applyBorder="1" applyAlignment="1" applyProtection="1">
      <alignment horizontal="right" vertical="center"/>
    </xf>
    <xf numFmtId="0" fontId="98" fillId="46" borderId="32" xfId="26" applyFont="1" applyFill="1" applyBorder="1" applyAlignment="1" applyProtection="1">
      <alignment horizontal="right" vertical="center"/>
    </xf>
    <xf numFmtId="0" fontId="98" fillId="45" borderId="87" xfId="26" applyFont="1" applyFill="1" applyBorder="1" applyAlignment="1" applyProtection="1">
      <alignment horizontal="right"/>
    </xf>
    <xf numFmtId="0" fontId="98" fillId="46" borderId="32" xfId="26" applyFont="1" applyFill="1" applyBorder="1" applyAlignment="1" applyProtection="1">
      <alignment horizontal="right"/>
    </xf>
    <xf numFmtId="0" fontId="16" fillId="45" borderId="105" xfId="27" applyFont="1" applyFill="1" applyBorder="1" applyAlignment="1">
      <alignment horizontal="right" vertical="center"/>
    </xf>
    <xf numFmtId="0" fontId="16" fillId="45" borderId="108" xfId="27" applyFont="1" applyFill="1" applyBorder="1" applyAlignment="1">
      <alignment horizontal="right" vertical="center"/>
    </xf>
    <xf numFmtId="0" fontId="98" fillId="45" borderId="87" xfId="26" applyFont="1" applyFill="1" applyBorder="1" applyAlignment="1" applyProtection="1">
      <alignment horizontal="right" vertical="center"/>
    </xf>
    <xf numFmtId="0" fontId="16" fillId="47" borderId="0" xfId="0" applyFont="1" applyFill="1"/>
    <xf numFmtId="0" fontId="0" fillId="47" borderId="0" xfId="0" applyFill="1" applyAlignment="1">
      <alignment horizontal="center"/>
    </xf>
    <xf numFmtId="14" fontId="0" fillId="47" borderId="0" xfId="0" applyNumberFormat="1" applyFill="1"/>
    <xf numFmtId="0" fontId="0" fillId="47" borderId="0" xfId="0" applyFill="1"/>
    <xf numFmtId="0" fontId="16" fillId="47" borderId="0" xfId="0" applyFont="1" applyFill="1" applyAlignment="1">
      <alignment wrapText="1"/>
    </xf>
    <xf numFmtId="0" fontId="16" fillId="47" borderId="0" xfId="0" applyFont="1" applyFill="1" applyAlignment="1">
      <alignment horizontal="center"/>
    </xf>
    <xf numFmtId="0" fontId="16" fillId="26" borderId="0" xfId="0" applyFont="1" applyFill="1"/>
    <xf numFmtId="0" fontId="0" fillId="26" borderId="0" xfId="0" applyFill="1"/>
    <xf numFmtId="0" fontId="16" fillId="26" borderId="0" xfId="0" applyFont="1" applyFill="1" applyAlignment="1">
      <alignment horizontal="center"/>
    </xf>
    <xf numFmtId="14" fontId="0" fillId="26" borderId="0" xfId="0" applyNumberFormat="1" applyFill="1"/>
    <xf numFmtId="0" fontId="0" fillId="26" borderId="0" xfId="0" applyFill="1" applyAlignment="1">
      <alignment horizontal="center"/>
    </xf>
    <xf numFmtId="0" fontId="0" fillId="0" borderId="0" xfId="0" applyBorder="1" applyAlignment="1">
      <alignment horizontal="center" vertical="center"/>
    </xf>
    <xf numFmtId="0" fontId="104" fillId="30" borderId="0" xfId="20" applyFont="1" applyFill="1" applyBorder="1" applyAlignment="1">
      <alignment horizontal="right" vertical="center" wrapText="1"/>
    </xf>
    <xf numFmtId="0" fontId="19" fillId="30" borderId="12" xfId="0" applyFont="1" applyFill="1" applyBorder="1" applyAlignment="1"/>
    <xf numFmtId="0" fontId="19" fillId="30" borderId="9" xfId="0" applyFont="1" applyFill="1" applyBorder="1" applyAlignment="1">
      <alignment vertical="top"/>
    </xf>
    <xf numFmtId="0" fontId="26" fillId="30" borderId="5" xfId="0" applyFont="1" applyFill="1" applyBorder="1" applyAlignment="1">
      <alignment horizontal="center" vertical="center" wrapText="1" shrinkToFit="1"/>
    </xf>
    <xf numFmtId="0" fontId="19" fillId="30" borderId="14" xfId="0" applyFont="1" applyFill="1" applyBorder="1" applyAlignment="1"/>
    <xf numFmtId="0" fontId="26" fillId="30" borderId="2" xfId="0" applyFont="1" applyFill="1" applyBorder="1" applyAlignment="1">
      <alignment vertical="center" wrapText="1" shrinkToFit="1"/>
    </xf>
    <xf numFmtId="0" fontId="26" fillId="30" borderId="9" xfId="0" applyFont="1" applyFill="1" applyBorder="1" applyAlignment="1">
      <alignment vertical="center" wrapText="1" shrinkToFit="1"/>
    </xf>
    <xf numFmtId="0" fontId="30" fillId="30" borderId="2" xfId="0" applyFont="1" applyFill="1" applyBorder="1" applyAlignment="1">
      <alignment horizontal="justify"/>
    </xf>
    <xf numFmtId="0" fontId="19" fillId="30" borderId="5" xfId="0" applyFont="1" applyFill="1" applyBorder="1" applyAlignment="1">
      <alignment horizontal="justify" vertical="center" wrapText="1"/>
    </xf>
    <xf numFmtId="0" fontId="19" fillId="30" borderId="8" xfId="0" applyFont="1" applyFill="1" applyBorder="1" applyAlignment="1">
      <alignment horizontal="justify" vertical="center" wrapText="1"/>
    </xf>
    <xf numFmtId="0" fontId="19" fillId="30" borderId="14" xfId="0" applyFont="1" applyFill="1" applyBorder="1" applyAlignment="1">
      <alignment horizontal="justify" vertical="center" wrapText="1"/>
    </xf>
    <xf numFmtId="0" fontId="6" fillId="0" borderId="0" xfId="29" applyFont="1" applyAlignment="1">
      <alignment horizontal="center" vertical="center"/>
    </xf>
    <xf numFmtId="0" fontId="62" fillId="17" borderId="24" xfId="26" applyFont="1" applyFill="1" applyBorder="1" applyAlignment="1">
      <alignment horizontal="center" vertical="center"/>
    </xf>
    <xf numFmtId="0" fontId="6" fillId="0" borderId="1" xfId="29" applyFont="1" applyBorder="1" applyAlignment="1">
      <alignment horizontal="center"/>
    </xf>
    <xf numFmtId="0" fontId="6" fillId="0" borderId="0" xfId="29" applyFont="1"/>
    <xf numFmtId="0" fontId="6" fillId="22" borderId="1" xfId="29" applyFont="1" applyFill="1" applyBorder="1" applyAlignment="1">
      <alignment horizontal="center"/>
    </xf>
    <xf numFmtId="0" fontId="9" fillId="22" borderId="36" xfId="29" applyFont="1" applyFill="1" applyBorder="1" applyAlignment="1">
      <alignment horizontal="center"/>
    </xf>
    <xf numFmtId="0" fontId="36" fillId="30" borderId="0" xfId="20" applyFont="1" applyFill="1" applyBorder="1" applyAlignment="1">
      <alignment horizontal="left" vertical="center" wrapText="1"/>
    </xf>
    <xf numFmtId="0" fontId="45" fillId="3" borderId="7" xfId="0" applyFont="1" applyFill="1" applyBorder="1" applyAlignment="1" applyProtection="1">
      <alignment horizontal="center" vertical="center" wrapText="1"/>
      <protection locked="0"/>
    </xf>
    <xf numFmtId="0" fontId="26" fillId="30" borderId="6" xfId="0" applyFont="1" applyFill="1" applyBorder="1" applyAlignment="1">
      <alignment horizontal="center" vertical="center" wrapText="1" shrinkToFit="1"/>
    </xf>
    <xf numFmtId="0" fontId="26" fillId="30" borderId="8" xfId="0" applyFont="1" applyFill="1" applyBorder="1" applyAlignment="1">
      <alignment horizontal="center" vertical="center" wrapText="1" shrinkToFit="1"/>
    </xf>
    <xf numFmtId="0" fontId="88" fillId="30" borderId="8" xfId="0" applyFont="1" applyFill="1" applyBorder="1" applyAlignment="1">
      <alignment horizontal="right" vertical="center" wrapText="1" shrinkToFit="1"/>
    </xf>
    <xf numFmtId="0" fontId="26" fillId="30" borderId="2" xfId="0" applyFont="1" applyFill="1" applyBorder="1" applyAlignment="1">
      <alignment vertical="center" wrapText="1"/>
    </xf>
    <xf numFmtId="0" fontId="26" fillId="30" borderId="0" xfId="0" applyFont="1" applyFill="1" applyBorder="1" applyAlignment="1">
      <alignment vertical="center" wrapText="1"/>
    </xf>
    <xf numFmtId="0" fontId="0" fillId="26" borderId="8" xfId="0" applyFill="1" applyBorder="1" applyAlignment="1">
      <alignment horizontal="center"/>
    </xf>
    <xf numFmtId="0" fontId="0" fillId="26" borderId="8" xfId="0" applyFill="1" applyBorder="1"/>
    <xf numFmtId="0" fontId="16" fillId="26" borderId="8" xfId="0" applyFont="1" applyFill="1" applyBorder="1" applyAlignment="1">
      <alignment horizontal="center"/>
    </xf>
    <xf numFmtId="14" fontId="0" fillId="26" borderId="8" xfId="0" applyNumberFormat="1" applyFill="1" applyBorder="1"/>
    <xf numFmtId="0" fontId="0" fillId="0" borderId="8" xfId="0" applyBorder="1"/>
    <xf numFmtId="0" fontId="0" fillId="0" borderId="0" xfId="0" applyBorder="1"/>
    <xf numFmtId="0" fontId="36" fillId="30" borderId="0" xfId="20" applyFont="1" applyFill="1" applyBorder="1" applyAlignment="1">
      <alignment horizontal="left" vertical="center" wrapText="1"/>
    </xf>
    <xf numFmtId="0" fontId="62" fillId="17" borderId="83" xfId="26" applyFont="1" applyFill="1" applyBorder="1" applyAlignment="1">
      <alignment horizontal="left" vertical="center"/>
    </xf>
    <xf numFmtId="0" fontId="62" fillId="15" borderId="83" xfId="26" applyFont="1" applyFill="1" applyBorder="1" applyAlignment="1">
      <alignment horizontal="left" vertical="center"/>
    </xf>
    <xf numFmtId="0" fontId="62" fillId="15" borderId="85" xfId="26" applyFont="1" applyFill="1" applyBorder="1" applyAlignment="1">
      <alignment horizontal="left" vertical="center"/>
    </xf>
    <xf numFmtId="0" fontId="62" fillId="17" borderId="86" xfId="26" applyFont="1" applyFill="1" applyBorder="1" applyAlignment="1">
      <alignment horizontal="left" vertical="center"/>
    </xf>
    <xf numFmtId="0" fontId="61" fillId="0" borderId="0" xfId="26" applyFont="1" applyAlignment="1">
      <alignment horizontal="center"/>
    </xf>
    <xf numFmtId="0" fontId="62" fillId="17" borderId="24" xfId="26" applyFont="1" applyFill="1" applyBorder="1" applyAlignment="1">
      <alignment horizontal="center" vertical="center" wrapText="1"/>
    </xf>
    <xf numFmtId="0" fontId="62" fillId="15" borderId="24" xfId="26" applyFont="1" applyFill="1" applyBorder="1" applyAlignment="1">
      <alignment horizontal="center" vertical="center" wrapText="1"/>
    </xf>
    <xf numFmtId="0" fontId="62" fillId="17" borderId="25" xfId="26" applyFont="1" applyFill="1" applyBorder="1" applyAlignment="1">
      <alignment horizontal="center" vertical="center" wrapText="1"/>
    </xf>
    <xf numFmtId="0" fontId="62" fillId="17" borderId="49" xfId="26" applyFont="1" applyFill="1" applyBorder="1" applyAlignment="1">
      <alignment horizontal="center" vertical="center" wrapText="1"/>
    </xf>
    <xf numFmtId="0" fontId="62" fillId="17" borderId="47" xfId="26" applyFont="1" applyFill="1" applyBorder="1" applyAlignment="1">
      <alignment horizontal="center" vertical="center" wrapText="1"/>
    </xf>
    <xf numFmtId="0" fontId="61" fillId="0" borderId="0" xfId="26" applyFont="1"/>
    <xf numFmtId="49" fontId="19" fillId="0" borderId="0" xfId="0" applyNumberFormat="1" applyFont="1" applyAlignment="1">
      <alignment wrapText="1"/>
    </xf>
    <xf numFmtId="49" fontId="19" fillId="0" borderId="0" xfId="0" applyNumberFormat="1" applyFont="1" applyAlignment="1">
      <alignment vertical="top" wrapText="1"/>
    </xf>
    <xf numFmtId="49" fontId="46" fillId="8" borderId="0" xfId="0" applyNumberFormat="1" applyFont="1" applyFill="1" applyBorder="1" applyAlignment="1" applyProtection="1">
      <alignment horizontal="left" vertical="top" wrapText="1"/>
      <protection locked="0"/>
    </xf>
    <xf numFmtId="0" fontId="16" fillId="0" borderId="0" xfId="0" applyFont="1" applyAlignment="1">
      <alignment horizontal="center"/>
    </xf>
    <xf numFmtId="14" fontId="0" fillId="0" borderId="0" xfId="0" applyNumberFormat="1"/>
    <xf numFmtId="0" fontId="0" fillId="47" borderId="0" xfId="0" applyFill="1" applyBorder="1" applyAlignment="1">
      <alignment horizontal="center"/>
    </xf>
    <xf numFmtId="0" fontId="16" fillId="47" borderId="0" xfId="0" applyFont="1" applyFill="1" applyBorder="1"/>
    <xf numFmtId="14" fontId="0" fillId="47" borderId="0" xfId="0" applyNumberFormat="1" applyFill="1" applyBorder="1"/>
    <xf numFmtId="0" fontId="0" fillId="47" borderId="0" xfId="0" applyFill="1" applyBorder="1"/>
    <xf numFmtId="0" fontId="0" fillId="47" borderId="8" xfId="0" applyFill="1" applyBorder="1" applyAlignment="1">
      <alignment horizontal="center"/>
    </xf>
    <xf numFmtId="0" fontId="16" fillId="47" borderId="8" xfId="0" applyFont="1" applyFill="1" applyBorder="1"/>
    <xf numFmtId="14" fontId="0" fillId="47" borderId="8" xfId="0" applyNumberFormat="1" applyFill="1" applyBorder="1"/>
    <xf numFmtId="0" fontId="16" fillId="0" borderId="0" xfId="0" applyFont="1" applyFill="1"/>
    <xf numFmtId="0" fontId="0" fillId="0" borderId="0" xfId="0" applyFill="1"/>
    <xf numFmtId="0" fontId="16" fillId="47" borderId="6" xfId="0" applyFont="1" applyFill="1" applyBorder="1" applyAlignment="1"/>
    <xf numFmtId="0" fontId="52" fillId="0" borderId="0" xfId="26" applyFont="1" applyAlignment="1">
      <alignment wrapText="1"/>
    </xf>
    <xf numFmtId="0" fontId="5" fillId="22" borderId="8" xfId="29" applyFont="1" applyFill="1" applyBorder="1" applyAlignment="1">
      <alignment horizontal="center"/>
    </xf>
    <xf numFmtId="0" fontId="5" fillId="26" borderId="0" xfId="29" applyFont="1" applyFill="1"/>
    <xf numFmtId="0" fontId="5" fillId="26" borderId="0" xfId="29" applyFont="1" applyFill="1" applyAlignment="1">
      <alignment horizontal="center" vertical="center"/>
    </xf>
    <xf numFmtId="0" fontId="5" fillId="0" borderId="1" xfId="29" applyFont="1" applyBorder="1" applyAlignment="1">
      <alignment horizontal="center"/>
    </xf>
    <xf numFmtId="0" fontId="5" fillId="0" borderId="4" xfId="29" applyFont="1" applyBorder="1" applyAlignment="1">
      <alignment horizontal="left"/>
    </xf>
    <xf numFmtId="0" fontId="5" fillId="22" borderId="1" xfId="29" applyFont="1" applyFill="1" applyBorder="1" applyAlignment="1">
      <alignment horizontal="center"/>
    </xf>
    <xf numFmtId="0" fontId="41" fillId="24" borderId="0" xfId="32" applyFont="1" applyFill="1" applyAlignment="1">
      <alignment horizontal="center" vertical="center"/>
    </xf>
    <xf numFmtId="0" fontId="41" fillId="24" borderId="0" xfId="32" applyFont="1" applyFill="1" applyAlignment="1">
      <alignment horizontal="center" vertical="center" wrapText="1"/>
    </xf>
    <xf numFmtId="0" fontId="4" fillId="33" borderId="0" xfId="32" applyFont="1" applyFill="1" applyAlignment="1">
      <alignment horizontal="center"/>
    </xf>
    <xf numFmtId="0" fontId="4" fillId="33" borderId="0" xfId="32" applyFill="1" applyAlignment="1">
      <alignment horizontal="center"/>
    </xf>
    <xf numFmtId="0" fontId="4" fillId="33" borderId="0" xfId="32" applyFont="1" applyFill="1" applyAlignment="1">
      <alignment horizontal="left"/>
    </xf>
    <xf numFmtId="0" fontId="42" fillId="0" borderId="0" xfId="29" applyFont="1" applyFill="1"/>
    <xf numFmtId="0" fontId="42" fillId="0" borderId="0" xfId="29" applyFont="1" applyFill="1" applyAlignment="1">
      <alignment horizontal="center" vertical="center"/>
    </xf>
    <xf numFmtId="0" fontId="4" fillId="26" borderId="0" xfId="29" applyFont="1" applyFill="1" applyAlignment="1">
      <alignment horizontal="center" vertical="center"/>
    </xf>
    <xf numFmtId="0" fontId="3" fillId="0" borderId="0" xfId="29" applyFont="1"/>
    <xf numFmtId="0" fontId="3" fillId="16" borderId="31" xfId="29" applyFont="1" applyFill="1" applyBorder="1" applyAlignment="1">
      <alignment horizontal="left"/>
    </xf>
    <xf numFmtId="0" fontId="3" fillId="16" borderId="30" xfId="29" applyFont="1" applyFill="1" applyBorder="1" applyAlignment="1">
      <alignment horizontal="left"/>
    </xf>
    <xf numFmtId="0" fontId="3" fillId="22" borderId="1" xfId="29" applyFont="1" applyFill="1" applyBorder="1" applyAlignment="1">
      <alignment horizontal="center"/>
    </xf>
    <xf numFmtId="0" fontId="3" fillId="0" borderId="32" xfId="29" applyFont="1" applyBorder="1" applyAlignment="1">
      <alignment horizontal="center"/>
    </xf>
    <xf numFmtId="0" fontId="3" fillId="22" borderId="36" xfId="29" applyFont="1" applyFill="1" applyBorder="1" applyAlignment="1">
      <alignment horizontal="center"/>
    </xf>
    <xf numFmtId="0" fontId="3" fillId="0" borderId="1" xfId="29" applyFont="1" applyBorder="1" applyAlignment="1">
      <alignment horizontal="center"/>
    </xf>
    <xf numFmtId="0" fontId="3" fillId="0" borderId="4" xfId="29" applyFont="1" applyBorder="1" applyAlignment="1">
      <alignment horizontal="left"/>
    </xf>
    <xf numFmtId="0" fontId="3" fillId="16" borderId="1" xfId="29" applyFont="1" applyFill="1" applyBorder="1" applyAlignment="1">
      <alignment horizontal="left"/>
    </xf>
    <xf numFmtId="0" fontId="2" fillId="26" borderId="0" xfId="29" applyFont="1" applyFill="1" applyAlignment="1">
      <alignment horizontal="center" vertical="center"/>
    </xf>
    <xf numFmtId="0" fontId="2" fillId="0" borderId="1" xfId="29" applyFont="1" applyBorder="1" applyAlignment="1">
      <alignment horizontal="center"/>
    </xf>
    <xf numFmtId="0" fontId="2" fillId="0" borderId="8" xfId="29" applyFont="1" applyBorder="1" applyAlignment="1">
      <alignment horizontal="center"/>
    </xf>
    <xf numFmtId="0" fontId="2" fillId="0" borderId="0" xfId="29" applyFont="1" applyAlignment="1">
      <alignment horizontal="center" vertical="center"/>
    </xf>
    <xf numFmtId="0" fontId="18" fillId="0" borderId="0" xfId="5" applyAlignment="1" applyProtection="1"/>
    <xf numFmtId="0" fontId="98" fillId="29" borderId="14" xfId="26" applyFont="1" applyFill="1" applyBorder="1" applyAlignment="1" applyProtection="1">
      <alignment horizontal="right" vertical="center"/>
      <protection locked="0"/>
    </xf>
    <xf numFmtId="0" fontId="61" fillId="3" borderId="0" xfId="26" applyFont="1" applyFill="1" applyAlignment="1">
      <alignment horizontal="left" vertical="center" wrapText="1"/>
    </xf>
    <xf numFmtId="0" fontId="49" fillId="3" borderId="0" xfId="26" applyFont="1" applyFill="1" applyAlignment="1">
      <alignment horizontal="left" vertical="center" wrapText="1"/>
    </xf>
    <xf numFmtId="0" fontId="107" fillId="0" borderId="0" xfId="0" applyFont="1"/>
    <xf numFmtId="0" fontId="1" fillId="22" borderId="1" xfId="29" applyFont="1" applyFill="1" applyBorder="1" applyAlignment="1">
      <alignment horizontal="center"/>
    </xf>
    <xf numFmtId="0" fontId="1" fillId="0" borderId="32" xfId="29" applyFont="1" applyBorder="1" applyAlignment="1">
      <alignment horizontal="center"/>
    </xf>
    <xf numFmtId="0" fontId="50" fillId="17" borderId="7" xfId="26" applyFont="1" applyFill="1" applyBorder="1" applyAlignment="1">
      <alignment horizontal="center" vertical="center" wrapText="1"/>
    </xf>
    <xf numFmtId="0" fontId="3" fillId="16" borderId="8" xfId="29" applyFont="1" applyFill="1" applyBorder="1" applyAlignment="1">
      <alignment horizontal="left"/>
    </xf>
    <xf numFmtId="0" fontId="3" fillId="16" borderId="22" xfId="29" applyFont="1" applyFill="1" applyBorder="1" applyAlignment="1">
      <alignment horizontal="left"/>
    </xf>
    <xf numFmtId="0" fontId="1" fillId="16" borderId="39" xfId="29" applyFont="1" applyFill="1" applyBorder="1" applyAlignment="1">
      <alignment horizontal="left"/>
    </xf>
    <xf numFmtId="0" fontId="62" fillId="3" borderId="0" xfId="26" applyFont="1" applyFill="1"/>
    <xf numFmtId="0" fontId="61" fillId="3" borderId="0" xfId="26" applyFont="1" applyFill="1"/>
    <xf numFmtId="0" fontId="77" fillId="3" borderId="0" xfId="26" applyFont="1" applyFill="1"/>
    <xf numFmtId="0" fontId="52" fillId="3" borderId="0" xfId="26" applyFont="1" applyFill="1"/>
    <xf numFmtId="0" fontId="52" fillId="3" borderId="0" xfId="26" applyFont="1" applyFill="1" applyAlignment="1" applyProtection="1"/>
    <xf numFmtId="0" fontId="61" fillId="3" borderId="0" xfId="26" applyFont="1" applyFill="1" applyAlignment="1">
      <alignment vertical="center" wrapText="1"/>
    </xf>
    <xf numFmtId="0" fontId="49" fillId="3" borderId="0" xfId="26" applyFill="1" applyAlignment="1">
      <alignment horizontal="center"/>
    </xf>
    <xf numFmtId="0" fontId="16" fillId="0" borderId="0" xfId="17"/>
    <xf numFmtId="0" fontId="41" fillId="10" borderId="50" xfId="17" applyFont="1" applyFill="1" applyBorder="1" applyAlignment="1">
      <alignment horizontal="center" vertical="center"/>
    </xf>
    <xf numFmtId="0" fontId="109" fillId="10" borderId="50" xfId="17" applyFont="1" applyFill="1" applyBorder="1" applyAlignment="1">
      <alignment horizontal="center" vertical="center"/>
    </xf>
    <xf numFmtId="0" fontId="16" fillId="0" borderId="0" xfId="17" applyAlignment="1">
      <alignment vertical="center"/>
    </xf>
    <xf numFmtId="0" fontId="16" fillId="18" borderId="0" xfId="17" applyFill="1" applyAlignment="1">
      <alignment horizontal="center" vertical="center"/>
    </xf>
    <xf numFmtId="0" fontId="110" fillId="18" borderId="0" xfId="17" applyFont="1" applyFill="1" applyAlignment="1">
      <alignment horizontal="center" vertical="center" wrapText="1"/>
    </xf>
    <xf numFmtId="0" fontId="16" fillId="0" borderId="0" xfId="17" applyAlignment="1">
      <alignment horizontal="center"/>
    </xf>
    <xf numFmtId="0" fontId="45" fillId="3" borderId="7" xfId="0" applyFont="1" applyFill="1" applyBorder="1" applyAlignment="1" applyProtection="1">
      <alignment horizontal="center" vertical="center" wrapText="1"/>
      <protection locked="0"/>
    </xf>
    <xf numFmtId="3" fontId="98" fillId="50" borderId="57" xfId="26" applyNumberFormat="1" applyFont="1" applyFill="1" applyBorder="1" applyAlignment="1" applyProtection="1">
      <alignment horizontal="right" vertical="center"/>
      <protection locked="0"/>
    </xf>
    <xf numFmtId="9" fontId="46" fillId="3" borderId="7" xfId="33" applyFont="1" applyFill="1" applyBorder="1" applyAlignment="1" applyProtection="1">
      <alignment horizontal="center" vertical="center" wrapText="1"/>
      <protection locked="0"/>
    </xf>
    <xf numFmtId="166" fontId="45" fillId="3" borderId="10" xfId="33" applyNumberFormat="1" applyFont="1" applyFill="1" applyBorder="1" applyAlignment="1" applyProtection="1">
      <alignment horizontal="center" vertical="center" wrapText="1"/>
      <protection locked="0"/>
    </xf>
    <xf numFmtId="166" fontId="45" fillId="3" borderId="7" xfId="33" applyNumberFormat="1" applyFont="1" applyFill="1" applyBorder="1" applyAlignment="1" applyProtection="1">
      <alignment horizontal="center" vertical="center" wrapText="1"/>
      <protection locked="0"/>
    </xf>
    <xf numFmtId="0" fontId="45" fillId="3" borderId="8" xfId="0" applyFont="1" applyFill="1" applyBorder="1" applyAlignment="1" applyProtection="1">
      <alignment horizontal="left" vertical="center" wrapText="1"/>
      <protection locked="0"/>
    </xf>
    <xf numFmtId="9" fontId="45" fillId="3" borderId="7" xfId="0" applyNumberFormat="1" applyFont="1" applyFill="1" applyBorder="1" applyAlignment="1" applyProtection="1">
      <alignment horizontal="left" vertical="center" wrapText="1"/>
      <protection locked="0"/>
    </xf>
    <xf numFmtId="9" fontId="45" fillId="3" borderId="8" xfId="0" applyNumberFormat="1" applyFont="1" applyFill="1" applyBorder="1" applyAlignment="1" applyProtection="1">
      <alignment horizontal="left" vertical="center" wrapText="1"/>
      <protection locked="0"/>
    </xf>
    <xf numFmtId="0" fontId="35" fillId="33" borderId="1" xfId="20" applyFont="1" applyFill="1" applyBorder="1" applyAlignment="1">
      <alignment horizontal="left" vertical="center"/>
    </xf>
    <xf numFmtId="0" fontId="88" fillId="30" borderId="17" xfId="20" applyFont="1" applyFill="1" applyBorder="1" applyAlignment="1">
      <alignment horizontal="right" wrapText="1"/>
    </xf>
    <xf numFmtId="0" fontId="91" fillId="30" borderId="6" xfId="20" applyFont="1" applyFill="1" applyBorder="1" applyAlignment="1">
      <alignment horizontal="center" vertical="center" wrapText="1"/>
    </xf>
    <xf numFmtId="0" fontId="87" fillId="30" borderId="8" xfId="20" applyFont="1" applyFill="1" applyBorder="1" applyAlignment="1">
      <alignment horizontal="center" vertical="center"/>
    </xf>
    <xf numFmtId="0" fontId="92" fillId="31" borderId="46" xfId="20" applyFont="1" applyFill="1" applyBorder="1" applyAlignment="1">
      <alignment horizontal="center" vertical="center"/>
    </xf>
    <xf numFmtId="0" fontId="36" fillId="30" borderId="0" xfId="20" applyFont="1" applyFill="1" applyBorder="1" applyAlignment="1">
      <alignment horizontal="left" vertical="center" wrapText="1"/>
    </xf>
    <xf numFmtId="0" fontId="35" fillId="30" borderId="0" xfId="20" applyFont="1" applyFill="1" applyBorder="1" applyAlignment="1">
      <alignment horizontal="left" vertical="center" wrapText="1"/>
    </xf>
    <xf numFmtId="0" fontId="36" fillId="30" borderId="0" xfId="20" applyFont="1" applyFill="1" applyBorder="1" applyAlignment="1">
      <alignment horizontal="left" vertical="center"/>
    </xf>
    <xf numFmtId="0" fontId="40" fillId="30" borderId="0" xfId="5" applyFont="1" applyFill="1" applyBorder="1" applyAlignment="1" applyProtection="1">
      <alignment horizontal="center" vertical="center"/>
    </xf>
    <xf numFmtId="0" fontId="35" fillId="30" borderId="0" xfId="20" applyFont="1" applyFill="1" applyBorder="1" applyAlignment="1">
      <alignment horizontal="center" vertical="center"/>
    </xf>
    <xf numFmtId="0" fontId="36" fillId="30" borderId="0" xfId="20" quotePrefix="1" applyFont="1" applyFill="1" applyBorder="1" applyAlignment="1">
      <alignment horizontal="left" vertical="center" wrapText="1"/>
    </xf>
    <xf numFmtId="0" fontId="40" fillId="30" borderId="0" xfId="5" applyFont="1" applyFill="1" applyBorder="1" applyAlignment="1" applyProtection="1">
      <alignment vertical="center"/>
    </xf>
    <xf numFmtId="0" fontId="36" fillId="30" borderId="0" xfId="20" applyFont="1" applyFill="1" applyBorder="1" applyAlignment="1">
      <alignment horizontal="left" wrapText="1"/>
    </xf>
    <xf numFmtId="0" fontId="91" fillId="30" borderId="6" xfId="20" applyFont="1" applyFill="1" applyBorder="1" applyAlignment="1">
      <alignment horizontal="center"/>
    </xf>
    <xf numFmtId="0" fontId="92" fillId="31" borderId="15" xfId="20" applyFont="1" applyFill="1" applyBorder="1" applyAlignment="1">
      <alignment horizontal="center" vertical="center"/>
    </xf>
    <xf numFmtId="0" fontId="35" fillId="30" borderId="0" xfId="20" applyFont="1" applyFill="1" applyBorder="1" applyAlignment="1">
      <alignment horizontal="left" wrapText="1"/>
    </xf>
    <xf numFmtId="0" fontId="40" fillId="30" borderId="0" xfId="5" applyFont="1" applyFill="1" applyBorder="1" applyAlignment="1" applyProtection="1">
      <alignment horizontal="center" vertical="center" wrapText="1"/>
    </xf>
    <xf numFmtId="0" fontId="35" fillId="30" borderId="0" xfId="20" applyFont="1" applyFill="1" applyBorder="1" applyAlignment="1">
      <alignment horizontal="left" vertical="center"/>
    </xf>
    <xf numFmtId="0" fontId="36" fillId="30" borderId="0" xfId="20" quotePrefix="1" applyFont="1" applyFill="1" applyBorder="1" applyAlignment="1">
      <alignment horizontal="left" vertical="center"/>
    </xf>
    <xf numFmtId="0" fontId="36" fillId="8" borderId="0" xfId="20" applyFont="1" applyFill="1" applyBorder="1" applyAlignment="1" applyProtection="1">
      <alignment horizontal="left" vertical="center"/>
      <protection locked="0"/>
    </xf>
    <xf numFmtId="0" fontId="36" fillId="3" borderId="0" xfId="20" applyFont="1" applyFill="1" applyBorder="1" applyAlignment="1" applyProtection="1">
      <alignment horizontal="left" vertical="center"/>
      <protection locked="0"/>
    </xf>
    <xf numFmtId="49" fontId="36" fillId="8" borderId="0" xfId="20" applyNumberFormat="1" applyFont="1" applyFill="1" applyBorder="1" applyAlignment="1" applyProtection="1">
      <alignment horizontal="left" vertical="center"/>
      <protection locked="0"/>
    </xf>
    <xf numFmtId="49" fontId="36" fillId="3" borderId="0" xfId="20" applyNumberFormat="1" applyFont="1" applyFill="1" applyBorder="1" applyAlignment="1" applyProtection="1">
      <alignment horizontal="left" vertical="center"/>
      <protection locked="0"/>
    </xf>
    <xf numFmtId="0" fontId="95" fillId="30" borderId="0" xfId="20" applyFont="1" applyFill="1" applyBorder="1" applyAlignment="1" applyProtection="1">
      <alignment horizontal="center" wrapText="1"/>
    </xf>
    <xf numFmtId="0" fontId="91" fillId="30" borderId="6" xfId="20" applyFont="1" applyFill="1" applyBorder="1" applyAlignment="1" applyProtection="1">
      <alignment horizontal="center" vertical="center"/>
    </xf>
    <xf numFmtId="0" fontId="87" fillId="30" borderId="8" xfId="20" applyFont="1" applyFill="1" applyBorder="1" applyAlignment="1" applyProtection="1">
      <alignment horizontal="center" vertical="center"/>
    </xf>
    <xf numFmtId="0" fontId="92" fillId="31" borderId="15" xfId="20" applyFont="1" applyFill="1" applyBorder="1" applyAlignment="1" applyProtection="1">
      <alignment horizontal="center" vertical="center"/>
    </xf>
    <xf numFmtId="0" fontId="36" fillId="30" borderId="0" xfId="20" applyFont="1" applyFill="1" applyBorder="1" applyAlignment="1" applyProtection="1">
      <alignment horizontal="left" vertical="top" wrapText="1"/>
    </xf>
    <xf numFmtId="0" fontId="36" fillId="8" borderId="0" xfId="20" applyFont="1" applyFill="1" applyBorder="1" applyAlignment="1" applyProtection="1">
      <alignment horizontal="left" vertical="center" wrapText="1"/>
      <protection locked="0"/>
    </xf>
    <xf numFmtId="0" fontId="89" fillId="30" borderId="17" xfId="20" applyFont="1" applyFill="1" applyBorder="1" applyAlignment="1" applyProtection="1">
      <alignment horizontal="center" wrapText="1" shrinkToFit="1"/>
    </xf>
    <xf numFmtId="0" fontId="91" fillId="30" borderId="6" xfId="20" applyFont="1" applyFill="1" applyBorder="1" applyAlignment="1" applyProtection="1">
      <alignment horizontal="center" vertical="center" wrapText="1" shrinkToFit="1"/>
    </xf>
    <xf numFmtId="0" fontId="87" fillId="30" borderId="8" xfId="20" applyFont="1" applyFill="1" applyBorder="1" applyAlignment="1" applyProtection="1">
      <alignment horizontal="center" vertical="center" wrapText="1" shrinkToFit="1"/>
    </xf>
    <xf numFmtId="0" fontId="92" fillId="31" borderId="1" xfId="20" applyFont="1" applyFill="1" applyBorder="1" applyAlignment="1" applyProtection="1">
      <alignment horizontal="center" vertical="center" wrapText="1" shrinkToFit="1"/>
    </xf>
    <xf numFmtId="0" fontId="89" fillId="30" borderId="1" xfId="26" applyFont="1" applyFill="1" applyBorder="1" applyAlignment="1" applyProtection="1">
      <alignment horizontal="center" vertical="center"/>
    </xf>
    <xf numFmtId="0" fontId="61" fillId="3" borderId="0" xfId="26" applyFont="1" applyFill="1" applyAlignment="1">
      <alignment horizontal="left" vertical="center" wrapText="1"/>
    </xf>
    <xf numFmtId="0" fontId="49" fillId="3" borderId="0" xfId="26" applyFont="1" applyFill="1" applyAlignment="1">
      <alignment horizontal="left" vertical="center" wrapText="1"/>
    </xf>
    <xf numFmtId="0" fontId="49" fillId="3" borderId="0" xfId="26" applyFont="1" applyFill="1" applyBorder="1" applyAlignment="1">
      <alignment horizontal="left" wrapText="1"/>
    </xf>
    <xf numFmtId="0" fontId="61" fillId="0" borderId="7" xfId="26" applyFont="1" applyBorder="1" applyAlignment="1" applyProtection="1">
      <alignment horizontal="left" vertical="center" wrapText="1"/>
    </xf>
    <xf numFmtId="0" fontId="49" fillId="46" borderId="7" xfId="26" applyFont="1" applyFill="1" applyBorder="1" applyAlignment="1" applyProtection="1">
      <alignment horizontal="left" vertical="center"/>
    </xf>
    <xf numFmtId="0" fontId="49" fillId="19" borderId="7" xfId="26" applyFont="1" applyFill="1" applyBorder="1" applyAlignment="1" applyProtection="1">
      <alignment horizontal="left" vertical="center"/>
    </xf>
    <xf numFmtId="0" fontId="61" fillId="13" borderId="7" xfId="26" applyFont="1" applyFill="1" applyBorder="1" applyAlignment="1">
      <alignment horizontal="left" vertical="center" wrapText="1"/>
    </xf>
    <xf numFmtId="0" fontId="83" fillId="28" borderId="4" xfId="26" applyFont="1" applyFill="1" applyBorder="1" applyAlignment="1" applyProtection="1">
      <alignment horizontal="left" vertical="center"/>
    </xf>
    <xf numFmtId="0" fontId="83" fillId="28" borderId="1" xfId="26" applyFont="1" applyFill="1" applyBorder="1" applyAlignment="1" applyProtection="1">
      <alignment horizontal="left" vertical="center"/>
    </xf>
    <xf numFmtId="0" fontId="83" fillId="28" borderId="10" xfId="26" applyFont="1" applyFill="1" applyBorder="1" applyAlignment="1" applyProtection="1">
      <alignment horizontal="left" vertical="center"/>
    </xf>
    <xf numFmtId="0" fontId="49" fillId="45" borderId="4" xfId="26" applyFont="1" applyFill="1" applyBorder="1" applyAlignment="1" applyProtection="1">
      <alignment horizontal="left" vertical="center"/>
    </xf>
    <xf numFmtId="0" fontId="49" fillId="45" borderId="1" xfId="26" applyFont="1" applyFill="1" applyBorder="1" applyAlignment="1" applyProtection="1">
      <alignment horizontal="left" vertical="center"/>
    </xf>
    <xf numFmtId="0" fontId="49" fillId="45" borderId="10" xfId="26" applyFont="1" applyFill="1" applyBorder="1" applyAlignment="1" applyProtection="1">
      <alignment horizontal="left" vertical="center"/>
    </xf>
    <xf numFmtId="0" fontId="49" fillId="3" borderId="0" xfId="26" applyFont="1" applyFill="1" applyAlignment="1">
      <alignment horizontal="left" vertical="center"/>
    </xf>
    <xf numFmtId="0" fontId="50" fillId="15" borderId="48" xfId="26" applyFont="1" applyFill="1" applyBorder="1" applyAlignment="1">
      <alignment horizontal="center" vertical="center" wrapText="1"/>
    </xf>
    <xf numFmtId="0" fontId="50" fillId="15" borderId="46" xfId="26" applyFont="1" applyFill="1" applyBorder="1" applyAlignment="1">
      <alignment horizontal="center" vertical="center" wrapText="1"/>
    </xf>
    <xf numFmtId="0" fontId="50" fillId="15" borderId="44" xfId="26" applyFont="1" applyFill="1" applyBorder="1" applyAlignment="1">
      <alignment horizontal="center" vertical="center" wrapText="1"/>
    </xf>
    <xf numFmtId="0" fontId="50" fillId="15" borderId="80" xfId="26" applyFont="1" applyFill="1" applyBorder="1" applyAlignment="1">
      <alignment horizontal="center" vertical="center" wrapText="1"/>
    </xf>
    <xf numFmtId="0" fontId="67" fillId="15" borderId="72" xfId="26" applyFont="1" applyFill="1" applyBorder="1" applyAlignment="1">
      <alignment horizontal="center" vertical="center" wrapText="1"/>
    </xf>
    <xf numFmtId="0" fontId="67" fillId="15" borderId="73" xfId="26" applyFont="1" applyFill="1" applyBorder="1" applyAlignment="1">
      <alignment horizontal="center" vertical="center" wrapText="1"/>
    </xf>
    <xf numFmtId="0" fontId="67" fillId="15" borderId="74" xfId="26" applyFont="1" applyFill="1" applyBorder="1" applyAlignment="1">
      <alignment horizontal="center" vertical="center" wrapText="1"/>
    </xf>
    <xf numFmtId="0" fontId="50" fillId="15" borderId="79" xfId="26" applyFont="1" applyFill="1" applyBorder="1" applyAlignment="1">
      <alignment vertical="center" wrapText="1"/>
    </xf>
    <xf numFmtId="0" fontId="50" fillId="15" borderId="77" xfId="26" applyFont="1" applyFill="1" applyBorder="1" applyAlignment="1">
      <alignment vertical="center" wrapText="1"/>
    </xf>
    <xf numFmtId="0" fontId="82" fillId="17" borderId="42" xfId="28" applyNumberFormat="1" applyFont="1" applyFill="1" applyBorder="1" applyAlignment="1" applyProtection="1">
      <alignment horizontal="center" vertical="center" wrapText="1"/>
    </xf>
    <xf numFmtId="0" fontId="82" fillId="17" borderId="44" xfId="28" applyNumberFormat="1" applyFont="1" applyFill="1" applyBorder="1" applyAlignment="1" applyProtection="1">
      <alignment horizontal="center" vertical="center" wrapText="1"/>
    </xf>
    <xf numFmtId="0" fontId="82" fillId="17" borderId="80" xfId="28" applyNumberFormat="1" applyFont="1" applyFill="1" applyBorder="1" applyAlignment="1" applyProtection="1">
      <alignment horizontal="center" vertical="center" wrapText="1"/>
    </xf>
    <xf numFmtId="0" fontId="67" fillId="15" borderId="92" xfId="26" applyFont="1" applyFill="1" applyBorder="1" applyAlignment="1">
      <alignment horizontal="center" vertical="center" wrapText="1"/>
    </xf>
    <xf numFmtId="0" fontId="67" fillId="15" borderId="93" xfId="26" applyFont="1" applyFill="1" applyBorder="1" applyAlignment="1">
      <alignment horizontal="center" vertical="center" wrapText="1"/>
    </xf>
    <xf numFmtId="0" fontId="72" fillId="3" borderId="0" xfId="26" applyFont="1" applyFill="1" applyBorder="1" applyAlignment="1">
      <alignment horizontal="left" wrapText="1"/>
    </xf>
    <xf numFmtId="0" fontId="61" fillId="3" borderId="0" xfId="26" applyFont="1" applyFill="1" applyBorder="1" applyAlignment="1">
      <alignment horizontal="left" vertical="center" wrapText="1"/>
    </xf>
    <xf numFmtId="0" fontId="50" fillId="15" borderId="98" xfId="26" applyFont="1" applyFill="1" applyBorder="1" applyAlignment="1">
      <alignment horizontal="center" vertical="center" wrapText="1"/>
    </xf>
    <xf numFmtId="0" fontId="49" fillId="0" borderId="0" xfId="26" applyFont="1" applyBorder="1" applyAlignment="1">
      <alignment horizontal="left" wrapText="1"/>
    </xf>
    <xf numFmtId="0" fontId="50" fillId="15" borderId="100" xfId="26" applyFont="1" applyFill="1" applyBorder="1" applyAlignment="1">
      <alignment horizontal="left" vertical="center"/>
    </xf>
    <xf numFmtId="0" fontId="50" fillId="15" borderId="4" xfId="26" applyFont="1" applyFill="1" applyBorder="1" applyAlignment="1">
      <alignment horizontal="left" vertical="center"/>
    </xf>
    <xf numFmtId="0" fontId="49" fillId="0" borderId="0" xfId="26" applyFont="1" applyBorder="1" applyAlignment="1">
      <alignment horizontal="left" vertical="center" wrapText="1"/>
    </xf>
    <xf numFmtId="0" fontId="61" fillId="0" borderId="4" xfId="26" applyFont="1" applyBorder="1" applyAlignment="1" applyProtection="1">
      <alignment horizontal="left" vertical="center" wrapText="1"/>
    </xf>
    <xf numFmtId="0" fontId="61" fillId="0" borderId="1" xfId="26" applyFont="1" applyBorder="1" applyAlignment="1" applyProtection="1">
      <alignment horizontal="left" vertical="center" wrapText="1"/>
    </xf>
    <xf numFmtId="0" fontId="61" fillId="0" borderId="10" xfId="26" applyFont="1" applyBorder="1" applyAlignment="1" applyProtection="1">
      <alignment horizontal="left" vertical="center" wrapText="1"/>
    </xf>
    <xf numFmtId="0" fontId="50" fillId="15" borderId="85" xfId="26" applyFont="1" applyFill="1" applyBorder="1" applyAlignment="1">
      <alignment horizontal="left" vertical="center"/>
    </xf>
    <xf numFmtId="0" fontId="50" fillId="15" borderId="65" xfId="26" applyFont="1" applyFill="1" applyBorder="1" applyAlignment="1">
      <alignment horizontal="left" vertical="center"/>
    </xf>
    <xf numFmtId="0" fontId="50" fillId="15" borderId="101" xfId="26" applyFont="1" applyFill="1" applyBorder="1" applyAlignment="1">
      <alignment horizontal="left" vertical="center"/>
    </xf>
    <xf numFmtId="0" fontId="50" fillId="15" borderId="102" xfId="26" applyFont="1" applyFill="1" applyBorder="1" applyAlignment="1">
      <alignment horizontal="left" vertical="center"/>
    </xf>
    <xf numFmtId="0" fontId="50" fillId="15" borderId="99" xfId="26" applyFont="1" applyFill="1" applyBorder="1" applyAlignment="1">
      <alignment horizontal="left" vertical="center"/>
    </xf>
    <xf numFmtId="0" fontId="50" fillId="15" borderId="45" xfId="26" applyFont="1" applyFill="1" applyBorder="1" applyAlignment="1">
      <alignment horizontal="left" vertical="center"/>
    </xf>
    <xf numFmtId="0" fontId="50" fillId="15" borderId="100" xfId="26" applyFont="1" applyFill="1" applyBorder="1" applyAlignment="1">
      <alignment horizontal="left" vertical="center" wrapText="1"/>
    </xf>
    <xf numFmtId="0" fontId="49" fillId="46" borderId="4" xfId="26" applyFont="1" applyFill="1" applyBorder="1" applyAlignment="1" applyProtection="1">
      <alignment horizontal="left" vertical="center"/>
    </xf>
    <xf numFmtId="0" fontId="49" fillId="46" borderId="1" xfId="26" applyFont="1" applyFill="1" applyBorder="1" applyAlignment="1" applyProtection="1">
      <alignment horizontal="left" vertical="center"/>
    </xf>
    <xf numFmtId="0" fontId="49" fillId="46" borderId="10" xfId="26" applyFont="1" applyFill="1" applyBorder="1" applyAlignment="1" applyProtection="1">
      <alignment horizontal="left" vertical="center"/>
    </xf>
    <xf numFmtId="0" fontId="61" fillId="12" borderId="4" xfId="26" applyFont="1" applyFill="1" applyBorder="1" applyAlignment="1" applyProtection="1">
      <alignment horizontal="left" vertical="center"/>
    </xf>
    <xf numFmtId="0" fontId="61" fillId="12" borderId="1" xfId="26" applyFont="1" applyFill="1" applyBorder="1" applyAlignment="1" applyProtection="1">
      <alignment horizontal="left" vertical="center"/>
    </xf>
    <xf numFmtId="0" fontId="61" fillId="12" borderId="10" xfId="26" applyFont="1" applyFill="1" applyBorder="1" applyAlignment="1" applyProtection="1">
      <alignment horizontal="left" vertical="center"/>
    </xf>
    <xf numFmtId="0" fontId="49" fillId="19" borderId="4" xfId="26" applyFont="1" applyFill="1" applyBorder="1" applyAlignment="1" applyProtection="1">
      <alignment horizontal="left" vertical="center"/>
    </xf>
    <xf numFmtId="0" fontId="49" fillId="19" borderId="1" xfId="26" applyFont="1" applyFill="1" applyBorder="1" applyAlignment="1" applyProtection="1">
      <alignment horizontal="left" vertical="center"/>
    </xf>
    <xf numFmtId="0" fontId="49" fillId="19" borderId="10" xfId="26" applyFont="1" applyFill="1" applyBorder="1" applyAlignment="1" applyProtection="1">
      <alignment horizontal="left" vertical="center"/>
    </xf>
    <xf numFmtId="0" fontId="49" fillId="0" borderId="0" xfId="26" applyAlignment="1">
      <alignment horizontal="left" vertical="center" wrapText="1"/>
    </xf>
    <xf numFmtId="0" fontId="72" fillId="3" borderId="0" xfId="26" applyFont="1" applyFill="1" applyAlignment="1">
      <alignment horizontal="left" wrapText="1" indent="1"/>
    </xf>
    <xf numFmtId="0" fontId="72" fillId="3" borderId="0" xfId="26" applyFont="1" applyFill="1" applyAlignment="1">
      <alignment horizontal="left" wrapText="1"/>
    </xf>
    <xf numFmtId="0" fontId="52" fillId="0" borderId="0" xfId="26" applyFont="1" applyAlignment="1">
      <alignment wrapText="1"/>
    </xf>
    <xf numFmtId="0" fontId="49" fillId="0" borderId="0" xfId="26" applyFont="1" applyAlignment="1">
      <alignment horizontal="left" vertical="center"/>
    </xf>
    <xf numFmtId="0" fontId="50" fillId="15" borderId="79" xfId="26" applyFont="1" applyFill="1" applyBorder="1" applyAlignment="1">
      <alignment horizontal="center" vertical="center" wrapText="1"/>
    </xf>
    <xf numFmtId="0" fontId="50" fillId="15" borderId="83" xfId="26" applyFont="1" applyFill="1" applyBorder="1" applyAlignment="1">
      <alignment horizontal="center" vertical="center" wrapText="1"/>
    </xf>
    <xf numFmtId="0" fontId="49" fillId="0" borderId="0" xfId="26" applyFont="1" applyAlignment="1">
      <alignment horizontal="left" vertical="center" wrapText="1"/>
    </xf>
    <xf numFmtId="0" fontId="49" fillId="45" borderId="7" xfId="26" applyFont="1" applyFill="1" applyBorder="1" applyAlignment="1" applyProtection="1">
      <alignment horizontal="left" vertical="center" wrapText="1"/>
    </xf>
    <xf numFmtId="0" fontId="67" fillId="15" borderId="91" xfId="26" applyFont="1" applyFill="1" applyBorder="1" applyAlignment="1">
      <alignment horizontal="center" vertical="center" wrapText="1"/>
    </xf>
    <xf numFmtId="0" fontId="50" fillId="15" borderId="20" xfId="26" applyFont="1" applyFill="1" applyBorder="1" applyAlignment="1">
      <alignment horizontal="center" vertical="center" wrapText="1"/>
    </xf>
    <xf numFmtId="0" fontId="50" fillId="15" borderId="21" xfId="26" applyFont="1" applyFill="1" applyBorder="1" applyAlignment="1">
      <alignment horizontal="center" vertical="center" wrapText="1"/>
    </xf>
    <xf numFmtId="0" fontId="50" fillId="15" borderId="22" xfId="26" applyFont="1" applyFill="1" applyBorder="1" applyAlignment="1">
      <alignment horizontal="center" vertical="center" wrapText="1"/>
    </xf>
    <xf numFmtId="0" fontId="62" fillId="15" borderId="20" xfId="26" applyFont="1" applyFill="1" applyBorder="1" applyAlignment="1">
      <alignment horizontal="center" vertical="center" wrapText="1"/>
    </xf>
    <xf numFmtId="0" fontId="62" fillId="15" borderId="21" xfId="26" applyFont="1" applyFill="1" applyBorder="1" applyAlignment="1">
      <alignment horizontal="center" vertical="center" wrapText="1"/>
    </xf>
    <xf numFmtId="0" fontId="62" fillId="15" borderId="40" xfId="26" applyFont="1" applyFill="1" applyBorder="1" applyAlignment="1">
      <alignment horizontal="center" vertical="center" wrapText="1"/>
    </xf>
    <xf numFmtId="0" fontId="62" fillId="15" borderId="41" xfId="26" applyFont="1" applyFill="1" applyBorder="1" applyAlignment="1">
      <alignment horizontal="center" vertical="center" wrapText="1"/>
    </xf>
    <xf numFmtId="0" fontId="62" fillId="15" borderId="38" xfId="26" applyFont="1" applyFill="1" applyBorder="1" applyAlignment="1">
      <alignment horizontal="center" vertical="center" wrapText="1"/>
    </xf>
    <xf numFmtId="0" fontId="62" fillId="15" borderId="36" xfId="26" applyFont="1" applyFill="1" applyBorder="1" applyAlignment="1">
      <alignment horizontal="center" vertical="center" wrapText="1"/>
    </xf>
    <xf numFmtId="0" fontId="62" fillId="15" borderId="28" xfId="26" applyFont="1" applyFill="1" applyBorder="1" applyAlignment="1">
      <alignment horizontal="center" vertical="center" wrapText="1"/>
    </xf>
    <xf numFmtId="0" fontId="62" fillId="15" borderId="15" xfId="26" applyFont="1" applyFill="1" applyBorder="1" applyAlignment="1">
      <alignment horizontal="center" vertical="center" wrapText="1"/>
    </xf>
    <xf numFmtId="0" fontId="62" fillId="15" borderId="29" xfId="26" applyFont="1" applyFill="1" applyBorder="1" applyAlignment="1">
      <alignment horizontal="center" vertical="center" wrapText="1"/>
    </xf>
    <xf numFmtId="0" fontId="62" fillId="15" borderId="111" xfId="26" applyFont="1" applyFill="1" applyBorder="1" applyAlignment="1">
      <alignment horizontal="center" vertical="center" wrapText="1"/>
    </xf>
    <xf numFmtId="0" fontId="62" fillId="15" borderId="38" xfId="26" applyFont="1" applyFill="1" applyBorder="1" applyAlignment="1">
      <alignment horizontal="center" vertical="center"/>
    </xf>
    <xf numFmtId="0" fontId="62" fillId="15" borderId="36" xfId="26" applyFont="1" applyFill="1" applyBorder="1" applyAlignment="1">
      <alignment horizontal="center" vertical="center"/>
    </xf>
    <xf numFmtId="0" fontId="62" fillId="15" borderId="76" xfId="26" applyFont="1" applyFill="1" applyBorder="1" applyAlignment="1">
      <alignment horizontal="center" vertical="center"/>
    </xf>
    <xf numFmtId="0" fontId="50" fillId="15" borderId="38" xfId="26" applyFont="1" applyFill="1" applyBorder="1" applyAlignment="1">
      <alignment horizontal="center" vertical="center" wrapText="1"/>
    </xf>
    <xf numFmtId="0" fontId="50" fillId="15" borderId="36" xfId="26" applyFont="1" applyFill="1" applyBorder="1" applyAlignment="1">
      <alignment horizontal="center" vertical="center" wrapText="1"/>
    </xf>
    <xf numFmtId="0" fontId="50" fillId="15" borderId="39" xfId="26" applyFont="1" applyFill="1" applyBorder="1" applyAlignment="1">
      <alignment horizontal="center" vertical="center" wrapText="1"/>
    </xf>
    <xf numFmtId="0" fontId="87" fillId="47" borderId="6" xfId="0" applyFont="1" applyFill="1" applyBorder="1" applyAlignment="1">
      <alignment horizontal="center"/>
    </xf>
    <xf numFmtId="0" fontId="65" fillId="36" borderId="16" xfId="20" applyFont="1" applyFill="1" applyBorder="1" applyAlignment="1">
      <alignment horizontal="left"/>
    </xf>
    <xf numFmtId="0" fontId="65" fillId="36" borderId="18" xfId="20" applyFont="1" applyFill="1" applyBorder="1" applyAlignment="1">
      <alignment horizontal="left"/>
    </xf>
    <xf numFmtId="0" fontId="65" fillId="38" borderId="16" xfId="20" applyFont="1" applyFill="1" applyBorder="1" applyAlignment="1">
      <alignment horizontal="left"/>
    </xf>
    <xf numFmtId="0" fontId="65" fillId="38" borderId="18" xfId="20" applyFont="1" applyFill="1" applyBorder="1" applyAlignment="1">
      <alignment horizontal="left"/>
    </xf>
    <xf numFmtId="0" fontId="65" fillId="40" borderId="16" xfId="20" applyFont="1" applyFill="1" applyBorder="1" applyAlignment="1">
      <alignment horizontal="left"/>
    </xf>
    <xf numFmtId="0" fontId="65" fillId="40" borderId="18" xfId="20" applyFont="1" applyFill="1" applyBorder="1" applyAlignment="1">
      <alignment horizontal="left"/>
    </xf>
    <xf numFmtId="0" fontId="65" fillId="42" borderId="16" xfId="20" applyFont="1" applyFill="1" applyBorder="1" applyAlignment="1">
      <alignment horizontal="left" vertical="center" wrapText="1"/>
    </xf>
    <xf numFmtId="0" fontId="65" fillId="42" borderId="18" xfId="20" applyFont="1" applyFill="1" applyBorder="1" applyAlignment="1">
      <alignment horizontal="left" vertical="center" wrapText="1"/>
    </xf>
    <xf numFmtId="0" fontId="14" fillId="18" borderId="0" xfId="29" applyFill="1" applyAlignment="1">
      <alignment horizontal="center" vertical="top" wrapText="1"/>
    </xf>
    <xf numFmtId="0" fontId="108" fillId="48" borderId="15" xfId="17" applyFont="1" applyFill="1" applyBorder="1" applyAlignment="1">
      <alignment horizontal="center" vertical="center"/>
    </xf>
    <xf numFmtId="0" fontId="108" fillId="49" borderId="15" xfId="17" applyFont="1" applyFill="1" applyBorder="1" applyAlignment="1">
      <alignment horizontal="center" vertical="center"/>
    </xf>
    <xf numFmtId="0" fontId="26" fillId="30" borderId="3" xfId="0" applyFont="1" applyFill="1" applyBorder="1" applyAlignment="1">
      <alignment horizontal="center" vertical="center" wrapText="1" shrinkToFit="1"/>
    </xf>
    <xf numFmtId="0" fontId="26" fillId="30" borderId="6" xfId="0" applyFont="1" applyFill="1" applyBorder="1" applyAlignment="1">
      <alignment horizontal="center" vertical="center" wrapText="1" shrinkToFit="1"/>
    </xf>
    <xf numFmtId="0" fontId="19" fillId="3" borderId="0" xfId="0" applyFont="1" applyFill="1" applyAlignment="1">
      <alignment vertical="center" wrapText="1"/>
    </xf>
    <xf numFmtId="0" fontId="47" fillId="6" borderId="4" xfId="0" applyFont="1" applyFill="1" applyBorder="1" applyAlignment="1">
      <alignment horizontal="left" vertical="top" wrapText="1"/>
    </xf>
    <xf numFmtId="0" fontId="47" fillId="6" borderId="1" xfId="0" applyFont="1" applyFill="1" applyBorder="1" applyAlignment="1">
      <alignment horizontal="left" vertical="top" wrapText="1"/>
    </xf>
    <xf numFmtId="0" fontId="47" fillId="6" borderId="10" xfId="0" applyFont="1" applyFill="1" applyBorder="1" applyAlignment="1">
      <alignment horizontal="left" vertical="top" wrapText="1"/>
    </xf>
    <xf numFmtId="0" fontId="44" fillId="6" borderId="4"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18" fillId="3" borderId="0" xfId="5" applyFill="1" applyBorder="1" applyAlignment="1" applyProtection="1">
      <alignment horizontal="center" vertical="center"/>
    </xf>
    <xf numFmtId="0" fontId="18" fillId="3" borderId="9" xfId="5" applyFill="1" applyBorder="1" applyAlignment="1" applyProtection="1">
      <alignment horizontal="center" vertical="center"/>
    </xf>
    <xf numFmtId="0" fontId="45" fillId="3" borderId="7" xfId="0" applyFont="1" applyFill="1" applyBorder="1" applyAlignment="1" applyProtection="1">
      <alignment horizontal="center" vertical="center" wrapText="1"/>
    </xf>
    <xf numFmtId="0" fontId="59" fillId="7" borderId="4" xfId="0" applyFont="1" applyFill="1" applyBorder="1" applyAlignment="1">
      <alignment horizontal="left" vertical="center" wrapText="1"/>
    </xf>
    <xf numFmtId="0" fontId="59" fillId="7" borderId="1" xfId="0" applyFont="1" applyFill="1" applyBorder="1" applyAlignment="1">
      <alignment horizontal="left" vertical="center" wrapText="1"/>
    </xf>
    <xf numFmtId="0" fontId="59" fillId="7" borderId="10" xfId="0" applyFont="1" applyFill="1" applyBorder="1" applyAlignment="1">
      <alignment horizontal="left" vertical="center" wrapText="1"/>
    </xf>
    <xf numFmtId="0" fontId="46" fillId="3" borderId="7" xfId="0" applyFont="1" applyFill="1" applyBorder="1" applyAlignment="1" applyProtection="1">
      <alignment horizontal="left" vertical="center" wrapText="1"/>
    </xf>
    <xf numFmtId="0" fontId="45" fillId="3" borderId="7" xfId="0" applyFont="1" applyFill="1" applyBorder="1" applyAlignment="1" applyProtection="1">
      <alignment horizontal="center" vertical="center" wrapText="1"/>
      <protection locked="0"/>
    </xf>
    <xf numFmtId="165" fontId="46" fillId="3" borderId="7" xfId="33" applyNumberFormat="1" applyFont="1" applyFill="1" applyBorder="1" applyAlignment="1" applyProtection="1">
      <alignment horizontal="center" vertical="center" wrapText="1"/>
      <protection locked="0"/>
    </xf>
    <xf numFmtId="0" fontId="46" fillId="3" borderId="4" xfId="0" applyFont="1" applyFill="1" applyBorder="1" applyAlignment="1" applyProtection="1">
      <alignment horizontal="center" vertical="center" wrapText="1"/>
      <protection locked="0"/>
    </xf>
    <xf numFmtId="0" fontId="46" fillId="3" borderId="10" xfId="0" applyFont="1" applyFill="1" applyBorder="1" applyAlignment="1" applyProtection="1">
      <alignment horizontal="center" vertical="center" wrapText="1"/>
      <protection locked="0"/>
    </xf>
    <xf numFmtId="166" fontId="46" fillId="3" borderId="7" xfId="33" applyNumberFormat="1" applyFont="1" applyFill="1" applyBorder="1" applyAlignment="1" applyProtection="1">
      <alignment horizontal="center" vertical="center" wrapText="1"/>
      <protection locked="0"/>
    </xf>
    <xf numFmtId="0" fontId="45" fillId="3" borderId="7" xfId="0" applyFont="1" applyFill="1" applyBorder="1" applyAlignment="1" applyProtection="1">
      <alignment horizontal="left" vertical="center" wrapText="1"/>
    </xf>
    <xf numFmtId="0" fontId="45" fillId="3" borderId="33" xfId="0" applyFont="1" applyFill="1" applyBorder="1" applyAlignment="1" applyProtection="1">
      <alignment horizontal="center" vertical="center" wrapText="1"/>
    </xf>
    <xf numFmtId="0" fontId="45" fillId="3" borderId="11" xfId="0" applyFont="1" applyFill="1" applyBorder="1" applyAlignment="1" applyProtection="1">
      <alignment horizontal="center" vertical="center" wrapText="1"/>
    </xf>
    <xf numFmtId="0" fontId="45" fillId="7" borderId="33" xfId="0" applyFont="1" applyFill="1" applyBorder="1" applyAlignment="1">
      <alignment horizontal="left" vertical="center" wrapText="1"/>
    </xf>
    <xf numFmtId="0" fontId="59" fillId="7" borderId="33" xfId="0" applyFont="1" applyFill="1" applyBorder="1" applyAlignment="1">
      <alignment horizontal="left" vertical="center" wrapText="1"/>
    </xf>
    <xf numFmtId="0" fontId="45" fillId="3" borderId="3" xfId="0" applyFont="1" applyFill="1" applyBorder="1" applyAlignment="1" applyProtection="1">
      <alignment horizontal="center" vertical="center" wrapText="1"/>
    </xf>
    <xf numFmtId="0" fontId="45" fillId="3" borderId="6" xfId="0" applyFont="1" applyFill="1" applyBorder="1" applyAlignment="1" applyProtection="1">
      <alignment horizontal="center" vertical="center" wrapText="1"/>
    </xf>
    <xf numFmtId="0" fontId="45" fillId="3" borderId="5" xfId="0" applyFont="1" applyFill="1" applyBorder="1" applyAlignment="1" applyProtection="1">
      <alignment horizontal="center" vertical="center" wrapText="1"/>
    </xf>
    <xf numFmtId="0" fontId="45" fillId="3" borderId="8"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0" fontId="45" fillId="3" borderId="10" xfId="0" applyFont="1" applyFill="1" applyBorder="1" applyAlignment="1" applyProtection="1">
      <alignment horizontal="center" vertical="center" wrapText="1"/>
    </xf>
    <xf numFmtId="0" fontId="46" fillId="3" borderId="4" xfId="0" applyFont="1" applyFill="1" applyBorder="1" applyAlignment="1" applyProtection="1">
      <alignment horizontal="left" vertical="center" wrapText="1"/>
    </xf>
    <xf numFmtId="0" fontId="46" fillId="3" borderId="1" xfId="0" applyFont="1" applyFill="1" applyBorder="1" applyAlignment="1" applyProtection="1">
      <alignment horizontal="left" vertical="center" wrapText="1"/>
    </xf>
    <xf numFmtId="0" fontId="54" fillId="3" borderId="4" xfId="0" applyFont="1" applyFill="1" applyBorder="1" applyAlignment="1" applyProtection="1">
      <alignment horizontal="left" vertical="center"/>
    </xf>
    <xf numFmtId="0" fontId="54" fillId="3" borderId="1" xfId="0" applyFont="1" applyFill="1" applyBorder="1" applyAlignment="1" applyProtection="1">
      <alignment horizontal="left" vertical="center"/>
    </xf>
    <xf numFmtId="0" fontId="54" fillId="3" borderId="10" xfId="0" applyFont="1" applyFill="1" applyBorder="1" applyAlignment="1" applyProtection="1">
      <alignment horizontal="left" vertical="center"/>
    </xf>
    <xf numFmtId="0" fontId="46" fillId="3" borderId="4" xfId="0" applyFont="1" applyFill="1" applyBorder="1" applyAlignment="1" applyProtection="1">
      <alignment horizontal="center" vertical="center"/>
    </xf>
    <xf numFmtId="0" fontId="46" fillId="3" borderId="1" xfId="0" applyFont="1" applyFill="1" applyBorder="1" applyAlignment="1" applyProtection="1">
      <alignment horizontal="center" vertical="center"/>
    </xf>
    <xf numFmtId="0" fontId="46" fillId="3" borderId="10" xfId="0" applyFont="1" applyFill="1" applyBorder="1" applyAlignment="1" applyProtection="1">
      <alignment horizontal="center" vertical="center"/>
    </xf>
    <xf numFmtId="0" fontId="45" fillId="7" borderId="4" xfId="0" applyFont="1" applyFill="1" applyBorder="1" applyAlignment="1">
      <alignment horizontal="left" vertical="center" wrapText="1"/>
    </xf>
    <xf numFmtId="0" fontId="45" fillId="7" borderId="1" xfId="0" applyFont="1" applyFill="1" applyBorder="1" applyAlignment="1">
      <alignment horizontal="left" vertical="center" wrapText="1"/>
    </xf>
    <xf numFmtId="0" fontId="19" fillId="0" borderId="4"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6" xfId="0" applyFont="1" applyBorder="1" applyAlignment="1">
      <alignment horizontal="center"/>
    </xf>
    <xf numFmtId="0" fontId="45" fillId="7" borderId="10" xfId="0" applyFont="1" applyFill="1" applyBorder="1" applyAlignment="1">
      <alignment horizontal="left" vertical="center" wrapText="1"/>
    </xf>
    <xf numFmtId="0" fontId="45" fillId="3" borderId="4" xfId="0"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protection locked="0"/>
    </xf>
    <xf numFmtId="0" fontId="45" fillId="3" borderId="10" xfId="0" applyFont="1" applyFill="1" applyBorder="1" applyAlignment="1" applyProtection="1">
      <alignment horizontal="left" vertical="center" wrapText="1"/>
      <protection locked="0"/>
    </xf>
    <xf numFmtId="0" fontId="58" fillId="6" borderId="4" xfId="0" applyFont="1" applyFill="1" applyBorder="1" applyAlignment="1">
      <alignment horizontal="left" vertical="top" wrapText="1"/>
    </xf>
    <xf numFmtId="0" fontId="58" fillId="6" borderId="1" xfId="0" applyFont="1" applyFill="1" applyBorder="1" applyAlignment="1">
      <alignment horizontal="left" vertical="top" wrapText="1"/>
    </xf>
    <xf numFmtId="0" fontId="58" fillId="6" borderId="10" xfId="0" applyFont="1" applyFill="1" applyBorder="1" applyAlignment="1">
      <alignment horizontal="left" vertical="top" wrapText="1"/>
    </xf>
    <xf numFmtId="0" fontId="19" fillId="0" borderId="4" xfId="0" quotePrefix="1" applyFont="1" applyBorder="1" applyAlignment="1" applyProtection="1">
      <alignment horizontal="left" vertical="center"/>
      <protection locked="0"/>
    </xf>
    <xf numFmtId="0" fontId="48" fillId="0" borderId="6" xfId="0" applyFont="1" applyBorder="1" applyAlignment="1">
      <alignment horizontal="left" vertical="center"/>
    </xf>
    <xf numFmtId="0" fontId="19" fillId="0" borderId="0" xfId="0" applyFont="1" applyAlignment="1">
      <alignment horizontal="center" vertical="center"/>
    </xf>
    <xf numFmtId="0" fontId="55" fillId="7" borderId="7" xfId="0" applyFont="1" applyFill="1" applyBorder="1" applyAlignment="1">
      <alignment horizontal="left" vertical="center" wrapText="1"/>
    </xf>
    <xf numFmtId="14" fontId="19" fillId="0" borderId="4" xfId="0" applyNumberFormat="1" applyFont="1" applyBorder="1" applyAlignment="1" applyProtection="1">
      <alignment horizontal="left" vertical="center"/>
      <protection locked="0"/>
    </xf>
    <xf numFmtId="9" fontId="45" fillId="3" borderId="7" xfId="33" applyFont="1" applyFill="1" applyBorder="1" applyAlignment="1" applyProtection="1">
      <alignment horizontal="center" vertical="center" wrapText="1"/>
      <protection locked="0"/>
    </xf>
    <xf numFmtId="0" fontId="45" fillId="3" borderId="4" xfId="0" applyFont="1" applyFill="1" applyBorder="1" applyAlignment="1" applyProtection="1">
      <alignment horizontal="center" vertical="center" wrapText="1"/>
      <protection locked="0"/>
    </xf>
    <xf numFmtId="0" fontId="45" fillId="3" borderId="10" xfId="0" applyFont="1" applyFill="1" applyBorder="1" applyAlignment="1" applyProtection="1">
      <alignment horizontal="center" vertical="center" wrapText="1"/>
      <protection locked="0"/>
    </xf>
    <xf numFmtId="0" fontId="46" fillId="3" borderId="10" xfId="0" applyFont="1" applyFill="1" applyBorder="1" applyAlignment="1" applyProtection="1">
      <alignment horizontal="left" vertical="center" wrapText="1"/>
    </xf>
    <xf numFmtId="0" fontId="46" fillId="8" borderId="4"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10" xfId="0" applyBorder="1" applyAlignment="1">
      <alignment horizontal="left" vertical="top" wrapText="1"/>
    </xf>
    <xf numFmtId="0" fontId="46" fillId="8" borderId="4" xfId="0" applyFont="1" applyFill="1" applyBorder="1" applyAlignment="1" applyProtection="1">
      <alignment vertical="top" wrapText="1"/>
      <protection locked="0"/>
    </xf>
    <xf numFmtId="0" fontId="46" fillId="8" borderId="1" xfId="0" applyFont="1" applyFill="1" applyBorder="1" applyAlignment="1" applyProtection="1">
      <alignment vertical="top" wrapText="1"/>
      <protection locked="0"/>
    </xf>
    <xf numFmtId="0" fontId="46" fillId="8" borderId="10" xfId="0" applyFont="1" applyFill="1" applyBorder="1" applyAlignment="1" applyProtection="1">
      <alignment vertical="top" wrapText="1"/>
      <protection locked="0"/>
    </xf>
    <xf numFmtId="0" fontId="59" fillId="7" borderId="3" xfId="0" applyFont="1" applyFill="1" applyBorder="1" applyAlignment="1">
      <alignment horizontal="left" vertical="center" wrapText="1"/>
    </xf>
    <xf numFmtId="0" fontId="59" fillId="7" borderId="6" xfId="0" applyFont="1" applyFill="1" applyBorder="1" applyAlignment="1">
      <alignment horizontal="left" vertical="center" wrapText="1"/>
    </xf>
    <xf numFmtId="0" fontId="59" fillId="7" borderId="12" xfId="0" applyFont="1" applyFill="1" applyBorder="1" applyAlignment="1">
      <alignment horizontal="left" vertical="center" wrapText="1"/>
    </xf>
    <xf numFmtId="0" fontId="45" fillId="3" borderId="4" xfId="0" applyFont="1" applyFill="1" applyBorder="1" applyAlignment="1" applyProtection="1">
      <alignment horizontal="left" vertical="center" wrapText="1"/>
    </xf>
    <xf numFmtId="0" fontId="45" fillId="3" borderId="10" xfId="0" applyFont="1" applyFill="1" applyBorder="1" applyAlignment="1" applyProtection="1">
      <alignment horizontal="left" vertical="center" wrapText="1"/>
    </xf>
    <xf numFmtId="0" fontId="45" fillId="3" borderId="14" xfId="0" applyFont="1" applyFill="1" applyBorder="1" applyAlignment="1" applyProtection="1">
      <alignment horizontal="center" vertical="center" wrapText="1"/>
    </xf>
    <xf numFmtId="0" fontId="46" fillId="3" borderId="3"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5" fillId="3" borderId="12" xfId="0" applyFont="1" applyFill="1" applyBorder="1" applyAlignment="1" applyProtection="1">
      <alignment horizontal="center" vertical="center" wrapText="1"/>
    </xf>
    <xf numFmtId="0" fontId="45" fillId="3" borderId="4" xfId="0" applyFont="1" applyFill="1" applyBorder="1" applyAlignment="1" applyProtection="1">
      <alignment vertical="center" wrapText="1"/>
    </xf>
    <xf numFmtId="0" fontId="45" fillId="3" borderId="1" xfId="0" applyFont="1" applyFill="1" applyBorder="1" applyAlignment="1" applyProtection="1">
      <alignment vertical="center" wrapText="1"/>
    </xf>
    <xf numFmtId="0" fontId="45" fillId="3" borderId="10" xfId="0" applyFont="1" applyFill="1" applyBorder="1" applyAlignment="1" applyProtection="1">
      <alignment vertical="center" wrapText="1"/>
    </xf>
    <xf numFmtId="0" fontId="46" fillId="3" borderId="4" xfId="0" applyFont="1" applyFill="1" applyBorder="1" applyAlignment="1" applyProtection="1">
      <alignment horizontal="center" vertical="center" wrapText="1"/>
    </xf>
    <xf numFmtId="0" fontId="46" fillId="3" borderId="1" xfId="0" applyFont="1" applyFill="1" applyBorder="1" applyAlignment="1" applyProtection="1">
      <alignment horizontal="center" vertical="center" wrapText="1"/>
    </xf>
    <xf numFmtId="0" fontId="46" fillId="3" borderId="10" xfId="0" applyFont="1" applyFill="1" applyBorder="1" applyAlignment="1" applyProtection="1">
      <alignment horizontal="center" vertical="center" wrapText="1"/>
    </xf>
    <xf numFmtId="10" fontId="45" fillId="3" borderId="4" xfId="33" applyNumberFormat="1" applyFont="1" applyFill="1" applyBorder="1" applyAlignment="1" applyProtection="1">
      <alignment horizontal="left" vertical="center" wrapText="1"/>
      <protection locked="0"/>
    </xf>
    <xf numFmtId="10" fontId="45" fillId="3" borderId="10" xfId="33" applyNumberFormat="1" applyFont="1" applyFill="1" applyBorder="1" applyAlignment="1" applyProtection="1">
      <alignment horizontal="left" vertical="center" wrapText="1"/>
      <protection locked="0"/>
    </xf>
    <xf numFmtId="0" fontId="45" fillId="3" borderId="7" xfId="0" applyFont="1" applyFill="1" applyBorder="1" applyAlignment="1" applyProtection="1">
      <alignment horizontal="left" vertical="center" wrapText="1"/>
      <protection locked="0"/>
    </xf>
    <xf numFmtId="0" fontId="59" fillId="7" borderId="7" xfId="0" applyFont="1" applyFill="1" applyBorder="1" applyAlignment="1">
      <alignment horizontal="left" vertical="center" wrapText="1"/>
    </xf>
    <xf numFmtId="0" fontId="46" fillId="8" borderId="7" xfId="0" applyFont="1" applyFill="1" applyBorder="1" applyAlignment="1" applyProtection="1">
      <alignment horizontal="left" vertical="center" wrapText="1"/>
      <protection locked="0"/>
    </xf>
    <xf numFmtId="0" fontId="45" fillId="7" borderId="7" xfId="0" applyFont="1" applyFill="1" applyBorder="1" applyAlignment="1">
      <alignment horizontal="left" vertical="center" wrapText="1"/>
    </xf>
    <xf numFmtId="9" fontId="46" fillId="8" borderId="7" xfId="0" applyNumberFormat="1"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xf>
    <xf numFmtId="0" fontId="54" fillId="7" borderId="7" xfId="0" applyFont="1" applyFill="1" applyBorder="1" applyAlignment="1">
      <alignment horizontal="left" vertical="center" wrapText="1"/>
    </xf>
    <xf numFmtId="0" fontId="54" fillId="7" borderId="11" xfId="0" applyFont="1" applyFill="1" applyBorder="1" applyAlignment="1">
      <alignment horizontal="left" vertical="center" wrapText="1"/>
    </xf>
    <xf numFmtId="0" fontId="60" fillId="3" borderId="4" xfId="0" applyFont="1" applyFill="1" applyBorder="1" applyAlignment="1" applyProtection="1">
      <alignment horizontal="left" vertical="center" wrapText="1"/>
      <protection locked="0"/>
    </xf>
    <xf numFmtId="0" fontId="60" fillId="3" borderId="1" xfId="0" applyFont="1" applyFill="1" applyBorder="1" applyAlignment="1" applyProtection="1">
      <alignment horizontal="left" vertical="center" wrapText="1"/>
      <protection locked="0"/>
    </xf>
    <xf numFmtId="0" fontId="60" fillId="3" borderId="10" xfId="0" applyFont="1" applyFill="1" applyBorder="1" applyAlignment="1" applyProtection="1">
      <alignment horizontal="left" vertical="center" wrapText="1"/>
      <protection locked="0"/>
    </xf>
    <xf numFmtId="0" fontId="55" fillId="7" borderId="4" xfId="0" applyFont="1" applyFill="1" applyBorder="1" applyAlignment="1">
      <alignment horizontal="left" vertical="center" wrapText="1"/>
    </xf>
    <xf numFmtId="0" fontId="55" fillId="7" borderId="1" xfId="0" applyFont="1" applyFill="1" applyBorder="1" applyAlignment="1">
      <alignment horizontal="left" vertical="center" wrapText="1"/>
    </xf>
    <xf numFmtId="0" fontId="55" fillId="7" borderId="10" xfId="0" applyFont="1" applyFill="1" applyBorder="1" applyAlignment="1">
      <alignment horizontal="left" vertical="center" wrapText="1"/>
    </xf>
    <xf numFmtId="0" fontId="35" fillId="7" borderId="4" xfId="0" applyFont="1" applyFill="1" applyBorder="1" applyAlignment="1">
      <alignment horizontal="left" vertical="center" wrapText="1"/>
    </xf>
    <xf numFmtId="0" fontId="35" fillId="7" borderId="1" xfId="0" applyFont="1" applyFill="1" applyBorder="1" applyAlignment="1">
      <alignment horizontal="left" vertical="center" wrapText="1"/>
    </xf>
    <xf numFmtId="0" fontId="45" fillId="7" borderId="7" xfId="0" applyFont="1" applyFill="1" applyBorder="1" applyAlignment="1">
      <alignment vertical="center" wrapText="1"/>
    </xf>
    <xf numFmtId="0" fontId="59" fillId="7" borderId="7" xfId="0" applyFont="1" applyFill="1" applyBorder="1" applyAlignment="1">
      <alignment vertical="center" wrapText="1"/>
    </xf>
    <xf numFmtId="0" fontId="48" fillId="0" borderId="5" xfId="0" applyFont="1" applyBorder="1" applyAlignment="1">
      <alignment vertical="center"/>
    </xf>
    <xf numFmtId="0" fontId="48" fillId="0" borderId="8" xfId="0" applyFont="1" applyBorder="1" applyAlignment="1">
      <alignment vertical="center"/>
    </xf>
    <xf numFmtId="0" fontId="48" fillId="0" borderId="14" xfId="0" applyFont="1" applyBorder="1" applyAlignment="1">
      <alignment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48" fillId="0" borderId="5" xfId="0" applyFont="1" applyBorder="1" applyAlignment="1" applyProtection="1">
      <alignment vertical="center"/>
    </xf>
    <xf numFmtId="0" fontId="48" fillId="0" borderId="8" xfId="0" applyFont="1" applyBorder="1" applyAlignment="1" applyProtection="1">
      <alignment vertical="center"/>
    </xf>
    <xf numFmtId="0" fontId="48" fillId="0" borderId="14" xfId="0" applyFont="1" applyBorder="1" applyAlignment="1" applyProtection="1">
      <alignment vertical="center"/>
    </xf>
    <xf numFmtId="0" fontId="19" fillId="0" borderId="5"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4"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10" xfId="0" applyFont="1" applyBorder="1" applyAlignment="1" applyProtection="1">
      <alignment horizontal="center" vertical="center"/>
    </xf>
    <xf numFmtId="0" fontId="59" fillId="8" borderId="7" xfId="0" applyFont="1" applyFill="1" applyBorder="1" applyAlignment="1" applyProtection="1">
      <alignment horizontal="left" vertical="center" wrapText="1"/>
      <protection locked="0"/>
    </xf>
    <xf numFmtId="0" fontId="19" fillId="0" borderId="1" xfId="0" applyFont="1" applyBorder="1" applyAlignment="1">
      <alignment horizontal="center" vertical="center"/>
    </xf>
    <xf numFmtId="0" fontId="0" fillId="0" borderId="0" xfId="0" applyAlignment="1">
      <alignment horizontal="left" vertical="center" wrapText="1"/>
    </xf>
    <xf numFmtId="0" fontId="16" fillId="0" borderId="0" xfId="0" applyFont="1" applyAlignment="1" applyProtection="1">
      <alignment horizontal="center"/>
      <protection locked="0"/>
    </xf>
    <xf numFmtId="0" fontId="0" fillId="0" borderId="0" xfId="0" applyAlignment="1" applyProtection="1">
      <alignment horizontal="center"/>
      <protection locked="0"/>
    </xf>
  </cellXfs>
  <cellStyles count="34">
    <cellStyle name="Calculation" xfId="27" builtinId="22"/>
    <cellStyle name="Comma" xfId="28" builtinId="3"/>
    <cellStyle name="Comma 2" xfId="1"/>
    <cellStyle name="Comma 2 2" xfId="14"/>
    <cellStyle name="Comma 3" xfId="2"/>
    <cellStyle name="Comma 3 2" xfId="15"/>
    <cellStyle name="Hyperlink" xfId="5" builtinId="8"/>
    <cellStyle name="Hyperlink 2" xfId="3"/>
    <cellStyle name="Hyperlink 2 2" xfId="4"/>
    <cellStyle name="Lien hypertexte 2" xfId="6"/>
    <cellStyle name="Lien hypertexte_120417_OECD_EXP_2012_mio EURO_NACE 2_ICEDD_test_3" xfId="7"/>
    <cellStyle name="Normal" xfId="0" builtinId="0"/>
    <cellStyle name="Normal 10" xfId="22"/>
    <cellStyle name="Normal 2" xfId="8"/>
    <cellStyle name="Normal 2 2" xfId="9"/>
    <cellStyle name="Normal 2 2 2" xfId="20"/>
    <cellStyle name="Normal 2 3" xfId="16"/>
    <cellStyle name="Normal 2 4" xfId="23"/>
    <cellStyle name="Normal 3" xfId="10"/>
    <cellStyle name="Normal 3 2" xfId="17"/>
    <cellStyle name="Normal 4" xfId="11"/>
    <cellStyle name="Normal 4 2" xfId="18"/>
    <cellStyle name="Normal 5" xfId="13"/>
    <cellStyle name="Normal 6" xfId="26"/>
    <cellStyle name="Normal 7" xfId="30"/>
    <cellStyle name="Normal 9" xfId="21"/>
    <cellStyle name="Normal 9 2" xfId="29"/>
    <cellStyle name="Normal 9 2 2" xfId="31"/>
    <cellStyle name="Normal 9 2 3" xfId="32"/>
    <cellStyle name="Normal 9 3" xfId="25"/>
    <cellStyle name="Normal 9 5" xfId="24"/>
    <cellStyle name="Percent" xfId="33" builtinId="5"/>
    <cellStyle name="Standard 2" xfId="12"/>
    <cellStyle name="Standard 2 2" xfId="19"/>
  </cellStyles>
  <dxfs count="0"/>
  <tableStyles count="0" defaultTableStyle="TableStyleMedium9" defaultPivotStyle="PivotStyleLight16"/>
  <colors>
    <mruColors>
      <color rgb="FFD8F0EF"/>
      <color rgb="FFA6A6A6"/>
      <color rgb="FFCDCDCD"/>
      <color rgb="FF262626"/>
      <color rgb="FFBFBFBF"/>
      <color rgb="FFF2F2F2"/>
      <color rgb="FFD7642D"/>
      <color rgb="FFB9C337"/>
      <color rgb="FFB381D9"/>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4718056</xdr:colOff>
      <xdr:row>1</xdr:row>
      <xdr:rowOff>295275</xdr:rowOff>
    </xdr:from>
    <xdr:to>
      <xdr:col>3</xdr:col>
      <xdr:colOff>4889</xdr:colOff>
      <xdr:row>1</xdr:row>
      <xdr:rowOff>642182</xdr:rowOff>
    </xdr:to>
    <xdr:pic>
      <xdr:nvPicPr>
        <xdr:cNvPr id="2" name="Picture 1" descr="estat RG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9056" y="466725"/>
          <a:ext cx="2382958" cy="346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66675</xdr:colOff>
          <xdr:row>1</xdr:row>
          <xdr:rowOff>114300</xdr:rowOff>
        </xdr:from>
        <xdr:to>
          <xdr:col>5</xdr:col>
          <xdr:colOff>1057275</xdr:colOff>
          <xdr:row>1</xdr:row>
          <xdr:rowOff>552450</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0F00-000001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1162050</xdr:colOff>
          <xdr:row>1</xdr:row>
          <xdr:rowOff>104775</xdr:rowOff>
        </xdr:from>
        <xdr:to>
          <xdr:col>6</xdr:col>
          <xdr:colOff>219075</xdr:colOff>
          <xdr:row>1</xdr:row>
          <xdr:rowOff>561975</xdr:rowOff>
        </xdr:to>
        <xdr:sp macro="" textlink="">
          <xdr:nvSpPr>
            <xdr:cNvPr id="25602" name="Button 2" hidden="1">
              <a:extLst>
                <a:ext uri="{63B3BB69-23CF-44E3-9099-C40C66FF867C}">
                  <a14:compatExt spid="_x0000_s25602"/>
                </a:ext>
                <a:ext uri="{FF2B5EF4-FFF2-40B4-BE49-F238E27FC236}">
                  <a16:creationId xmlns:a16="http://schemas.microsoft.com/office/drawing/2014/main" id="{00000000-0008-0000-0F00-000002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161925</xdr:colOff>
          <xdr:row>1</xdr:row>
          <xdr:rowOff>47625</xdr:rowOff>
        </xdr:from>
        <xdr:to>
          <xdr:col>5</xdr:col>
          <xdr:colOff>1114425</xdr:colOff>
          <xdr:row>1</xdr:row>
          <xdr:rowOff>485775</xdr:rowOff>
        </xdr:to>
        <xdr:sp macro="" textlink="">
          <xdr:nvSpPr>
            <xdr:cNvPr id="16388" name="Button 4" hidden="1">
              <a:extLst>
                <a:ext uri="{63B3BB69-23CF-44E3-9099-C40C66FF867C}">
                  <a14:compatExt spid="_x0000_s16388"/>
                </a:ext>
                <a:ext uri="{FF2B5EF4-FFF2-40B4-BE49-F238E27FC236}">
                  <a16:creationId xmlns:a16="http://schemas.microsoft.com/office/drawing/2014/main" id="{00000000-0008-0000-10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1219200</xdr:colOff>
          <xdr:row>1</xdr:row>
          <xdr:rowOff>28575</xdr:rowOff>
        </xdr:from>
        <xdr:to>
          <xdr:col>6</xdr:col>
          <xdr:colOff>514350</xdr:colOff>
          <xdr:row>1</xdr:row>
          <xdr:rowOff>485775</xdr:rowOff>
        </xdr:to>
        <xdr:sp macro="" textlink="">
          <xdr:nvSpPr>
            <xdr:cNvPr id="16389" name="Button 5" hidden="1">
              <a:extLst>
                <a:ext uri="{63B3BB69-23CF-44E3-9099-C40C66FF867C}">
                  <a14:compatExt spid="_x0000_s16389"/>
                </a:ext>
                <a:ext uri="{FF2B5EF4-FFF2-40B4-BE49-F238E27FC236}">
                  <a16:creationId xmlns:a16="http://schemas.microsoft.com/office/drawing/2014/main" id="{00000000-0008-0000-1000-00000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152400</xdr:colOff>
      <xdr:row>1</xdr:row>
      <xdr:rowOff>123825</xdr:rowOff>
    </xdr:from>
    <xdr:to>
      <xdr:col>2</xdr:col>
      <xdr:colOff>710953</xdr:colOff>
      <xdr:row>2</xdr:row>
      <xdr:rowOff>133349</xdr:rowOff>
    </xdr:to>
    <xdr:pic>
      <xdr:nvPicPr>
        <xdr:cNvPr id="6" name="Picture 5">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276225"/>
          <a:ext cx="910978" cy="504824"/>
        </a:xfrm>
        <a:prstGeom prst="rect">
          <a:avLst/>
        </a:prstGeom>
      </xdr:spPr>
    </xdr:pic>
    <xdr:clientData/>
  </xdr:twoCellAnchor>
  <xdr:twoCellAnchor editAs="oneCell">
    <xdr:from>
      <xdr:col>2</xdr:col>
      <xdr:colOff>4279900</xdr:colOff>
      <xdr:row>1</xdr:row>
      <xdr:rowOff>180973</xdr:rowOff>
    </xdr:from>
    <xdr:to>
      <xdr:col>3</xdr:col>
      <xdr:colOff>13444</xdr:colOff>
      <xdr:row>2</xdr:row>
      <xdr:rowOff>1572</xdr:rowOff>
    </xdr:to>
    <xdr:pic>
      <xdr:nvPicPr>
        <xdr:cNvPr id="4" name="Picture 3" descr="estat RGB">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327023"/>
          <a:ext cx="2762994" cy="31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0</xdr:colOff>
      <xdr:row>0</xdr:row>
      <xdr:rowOff>363683</xdr:rowOff>
    </xdr:from>
    <xdr:to>
      <xdr:col>10</xdr:col>
      <xdr:colOff>611332</xdr:colOff>
      <xdr:row>0</xdr:row>
      <xdr:rowOff>735158</xdr:rowOff>
    </xdr:to>
    <xdr:pic>
      <xdr:nvPicPr>
        <xdr:cNvPr id="3" name="Picture 2" descr="estat RGB">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1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61382"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24625" y="363683"/>
          <a:ext cx="22496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731866</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1056495</xdr:colOff>
      <xdr:row>2</xdr:row>
      <xdr:rowOff>85725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 y="120615"/>
          <a:ext cx="1046971" cy="517560"/>
        </a:xfrm>
        <a:prstGeom prst="rect">
          <a:avLst/>
        </a:prstGeom>
      </xdr:spPr>
    </xdr:pic>
    <xdr:clientData/>
  </xdr:twoCellAnchor>
  <xdr:twoCellAnchor editAs="oneCell">
    <xdr:from>
      <xdr:col>4</xdr:col>
      <xdr:colOff>663575</xdr:colOff>
      <xdr:row>1</xdr:row>
      <xdr:rowOff>156379</xdr:rowOff>
    </xdr:from>
    <xdr:to>
      <xdr:col>4</xdr:col>
      <xdr:colOff>3046533</xdr:colOff>
      <xdr:row>1</xdr:row>
      <xdr:rowOff>455652</xdr:rowOff>
    </xdr:to>
    <xdr:pic>
      <xdr:nvPicPr>
        <xdr:cNvPr id="3" name="Picture 2" descr="estat RGB">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8700" y="242104"/>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96816"/>
          <a:ext cx="1257300" cy="665070"/>
        </a:xfrm>
        <a:prstGeom prst="rect">
          <a:avLst/>
        </a:prstGeom>
      </xdr:spPr>
    </xdr:pic>
    <xdr:clientData/>
  </xdr:twoCellAnchor>
  <xdr:twoCellAnchor editAs="oneCell">
    <xdr:from>
      <xdr:col>4</xdr:col>
      <xdr:colOff>3990971</xdr:colOff>
      <xdr:row>1</xdr:row>
      <xdr:rowOff>203104</xdr:rowOff>
    </xdr:from>
    <xdr:to>
      <xdr:col>6</xdr:col>
      <xdr:colOff>1704</xdr:colOff>
      <xdr:row>1</xdr:row>
      <xdr:rowOff>502377</xdr:rowOff>
    </xdr:to>
    <xdr:pic>
      <xdr:nvPicPr>
        <xdr:cNvPr id="3" name="Picture 2" descr="estat RGB">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7971" y="365029"/>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165100</xdr:colOff>
      <xdr:row>97</xdr:row>
      <xdr:rowOff>82550</xdr:rowOff>
    </xdr:from>
    <xdr:to>
      <xdr:col>5</xdr:col>
      <xdr:colOff>1822450</xdr:colOff>
      <xdr:row>124</xdr:row>
      <xdr:rowOff>101600</xdr:rowOff>
    </xdr:to>
    <xdr:pic>
      <xdr:nvPicPr>
        <xdr:cNvPr id="9" name="Picture 8" descr="Diagram&#10;&#10;Description automatically generated"/>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4500" y="27940000"/>
          <a:ext cx="8915400" cy="6362700"/>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3994147</xdr:colOff>
      <xdr:row>1</xdr:row>
      <xdr:rowOff>197915</xdr:rowOff>
    </xdr:from>
    <xdr:to>
      <xdr:col>6</xdr:col>
      <xdr:colOff>4880</xdr:colOff>
      <xdr:row>1</xdr:row>
      <xdr:rowOff>497188</xdr:rowOff>
    </xdr:to>
    <xdr:pic>
      <xdr:nvPicPr>
        <xdr:cNvPr id="3" name="Picture 2" descr="estat RGB">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1147" y="359840"/>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5</xdr:col>
      <xdr:colOff>31749</xdr:colOff>
      <xdr:row>1</xdr:row>
      <xdr:rowOff>142876</xdr:rowOff>
    </xdr:from>
    <xdr:to>
      <xdr:col>6</xdr:col>
      <xdr:colOff>23932</xdr:colOff>
      <xdr:row>1</xdr:row>
      <xdr:rowOff>489774</xdr:rowOff>
    </xdr:to>
    <xdr:pic>
      <xdr:nvPicPr>
        <xdr:cNvPr id="3" name="Picture 2" descr="estat RGB">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75399" y="304801"/>
          <a:ext cx="2382958" cy="346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196816"/>
          <a:ext cx="1250950" cy="665070"/>
        </a:xfrm>
        <a:prstGeom prst="rect">
          <a:avLst/>
        </a:prstGeom>
      </xdr:spPr>
    </xdr:pic>
    <xdr:clientData/>
  </xdr:twoCellAnchor>
  <xdr:twoCellAnchor editAs="oneCell">
    <xdr:from>
      <xdr:col>6</xdr:col>
      <xdr:colOff>2035180</xdr:colOff>
      <xdr:row>1</xdr:row>
      <xdr:rowOff>183148</xdr:rowOff>
    </xdr:from>
    <xdr:to>
      <xdr:col>7</xdr:col>
      <xdr:colOff>8063</xdr:colOff>
      <xdr:row>1</xdr:row>
      <xdr:rowOff>482421</xdr:rowOff>
    </xdr:to>
    <xdr:pic>
      <xdr:nvPicPr>
        <xdr:cNvPr id="3" name="Picture 2" descr="estat RGB">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9630" y="345073"/>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146296</xdr:colOff>
      <xdr:row>1</xdr:row>
      <xdr:rowOff>76201</xdr:rowOff>
    </xdr:from>
    <xdr:to>
      <xdr:col>4</xdr:col>
      <xdr:colOff>581457</xdr:colOff>
      <xdr:row>2</xdr:row>
      <xdr:rowOff>190500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171" y="200026"/>
          <a:ext cx="1082861" cy="600074"/>
        </a:xfrm>
        <a:prstGeom prst="rect">
          <a:avLst/>
        </a:prstGeom>
      </xdr:spPr>
    </xdr:pic>
    <xdr:clientData/>
  </xdr:twoCellAnchor>
  <xdr:twoCellAnchor editAs="oneCell">
    <xdr:from>
      <xdr:col>4</xdr:col>
      <xdr:colOff>6210298</xdr:colOff>
      <xdr:row>1</xdr:row>
      <xdr:rowOff>95250</xdr:rowOff>
    </xdr:from>
    <xdr:to>
      <xdr:col>5</xdr:col>
      <xdr:colOff>742</xdr:colOff>
      <xdr:row>1</xdr:row>
      <xdr:rowOff>449247</xdr:rowOff>
    </xdr:to>
    <xdr:pic>
      <xdr:nvPicPr>
        <xdr:cNvPr id="4" name="Picture 3" descr="estat RGB">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598" y="219075"/>
          <a:ext cx="2515344" cy="353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247650</xdr:colOff>
          <xdr:row>1</xdr:row>
          <xdr:rowOff>47625</xdr:rowOff>
        </xdr:from>
        <xdr:to>
          <xdr:col>7</xdr:col>
          <xdr:colOff>228600</xdr:colOff>
          <xdr:row>1</xdr:row>
          <xdr:rowOff>514350</xdr:rowOff>
        </xdr:to>
        <xdr:sp macro="" textlink="">
          <xdr:nvSpPr>
            <xdr:cNvPr id="13322" name="formulas" descr="Lock formulas" hidden="1">
              <a:extLst>
                <a:ext uri="{63B3BB69-23CF-44E3-9099-C40C66FF867C}">
                  <a14:compatExt spid="_x0000_s13322"/>
                </a:ext>
                <a:ext uri="{FF2B5EF4-FFF2-40B4-BE49-F238E27FC236}">
                  <a16:creationId xmlns:a16="http://schemas.microsoft.com/office/drawing/2014/main" id="{00000000-0008-0000-0D00-00000A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xdr:row>
          <xdr:rowOff>66675</xdr:rowOff>
        </xdr:from>
        <xdr:to>
          <xdr:col>5</xdr:col>
          <xdr:colOff>971550</xdr:colOff>
          <xdr:row>1</xdr:row>
          <xdr:rowOff>504825</xdr:rowOff>
        </xdr:to>
        <xdr:sp macro="" textlink="">
          <xdr:nvSpPr>
            <xdr:cNvPr id="13324" name="Button 12" hidden="1">
              <a:extLst>
                <a:ext uri="{63B3BB69-23CF-44E3-9099-C40C66FF867C}">
                  <a14:compatExt spid="_x0000_s13324"/>
                </a:ext>
                <a:ext uri="{FF2B5EF4-FFF2-40B4-BE49-F238E27FC236}">
                  <a16:creationId xmlns:a16="http://schemas.microsoft.com/office/drawing/2014/main" id="{00000000-0008-0000-0D00-00000C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1019175</xdr:colOff>
          <xdr:row>1</xdr:row>
          <xdr:rowOff>47625</xdr:rowOff>
        </xdr:from>
        <xdr:to>
          <xdr:col>6</xdr:col>
          <xdr:colOff>171450</xdr:colOff>
          <xdr:row>1</xdr:row>
          <xdr:rowOff>504825</xdr:rowOff>
        </xdr:to>
        <xdr:sp macro="" textlink="">
          <xdr:nvSpPr>
            <xdr:cNvPr id="13325" name="Button 13" hidden="1">
              <a:extLst>
                <a:ext uri="{63B3BB69-23CF-44E3-9099-C40C66FF867C}">
                  <a14:compatExt spid="_x0000_s13325"/>
                </a:ext>
                <a:ext uri="{FF2B5EF4-FFF2-40B4-BE49-F238E27FC236}">
                  <a16:creationId xmlns:a16="http://schemas.microsoft.com/office/drawing/2014/main" id="{00000000-0008-0000-0D00-00000D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xdr:row>
          <xdr:rowOff>514350</xdr:rowOff>
        </xdr:from>
        <xdr:to>
          <xdr:col>4</xdr:col>
          <xdr:colOff>1000125</xdr:colOff>
          <xdr:row>1</xdr:row>
          <xdr:rowOff>942975</xdr:rowOff>
        </xdr:to>
        <xdr:sp macro="" textlink="">
          <xdr:nvSpPr>
            <xdr:cNvPr id="14342" name="formulas" descr="Lock formulas" hidden="1">
              <a:extLst>
                <a:ext uri="{63B3BB69-23CF-44E3-9099-C40C66FF867C}">
                  <a14:compatExt spid="_x0000_s14342"/>
                </a:ext>
                <a:ext uri="{FF2B5EF4-FFF2-40B4-BE49-F238E27FC236}">
                  <a16:creationId xmlns:a16="http://schemas.microsoft.com/office/drawing/2014/main" id="{00000000-0008-0000-0E00-000006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xdr:row>
          <xdr:rowOff>57150</xdr:rowOff>
        </xdr:from>
        <xdr:to>
          <xdr:col>4</xdr:col>
          <xdr:colOff>1009650</xdr:colOff>
          <xdr:row>1</xdr:row>
          <xdr:rowOff>495300</xdr:rowOff>
        </xdr:to>
        <xdr:sp macro="" textlink="">
          <xdr:nvSpPr>
            <xdr:cNvPr id="14344" name="Button 8" hidden="1">
              <a:extLst>
                <a:ext uri="{63B3BB69-23CF-44E3-9099-C40C66FF867C}">
                  <a14:compatExt spid="_x0000_s14344"/>
                </a:ext>
                <a:ext uri="{FF2B5EF4-FFF2-40B4-BE49-F238E27FC236}">
                  <a16:creationId xmlns:a16="http://schemas.microsoft.com/office/drawing/2014/main" id="{00000000-0008-0000-0E00-00000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1095375</xdr:colOff>
          <xdr:row>1</xdr:row>
          <xdr:rowOff>38100</xdr:rowOff>
        </xdr:from>
        <xdr:to>
          <xdr:col>5</xdr:col>
          <xdr:colOff>609600</xdr:colOff>
          <xdr:row>1</xdr:row>
          <xdr:rowOff>495300</xdr:rowOff>
        </xdr:to>
        <xdr:sp macro="" textlink="">
          <xdr:nvSpPr>
            <xdr:cNvPr id="14345" name="Button 9" hidden="1">
              <a:extLst>
                <a:ext uri="{63B3BB69-23CF-44E3-9099-C40C66FF867C}">
                  <a14:compatExt spid="_x0000_s14345"/>
                </a:ext>
                <a:ext uri="{FF2B5EF4-FFF2-40B4-BE49-F238E27FC236}">
                  <a16:creationId xmlns:a16="http://schemas.microsoft.com/office/drawing/2014/main" id="{00000000-0008-0000-0E00-00000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ur-lex.europa.eu/legal-content/EN/TXT/?uri=LEGISSUM:l21207"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workbookViewId="0"/>
  </sheetViews>
  <sheetFormatPr defaultColWidth="9.140625" defaultRowHeight="12.75" x14ac:dyDescent="0.2"/>
  <cols>
    <col min="1" max="1" width="2.5703125" style="111" customWidth="1"/>
    <col min="2" max="2" width="3.140625" style="111" customWidth="1"/>
    <col min="3" max="3" width="106.42578125" style="111" customWidth="1"/>
    <col min="4" max="4" width="3" style="111" customWidth="1"/>
    <col min="5" max="16384" width="9.140625" style="111"/>
  </cols>
  <sheetData>
    <row r="1" spans="2:4" ht="13.5" thickBot="1" x14ac:dyDescent="0.25"/>
    <row r="2" spans="2:4" ht="56.25" customHeight="1" x14ac:dyDescent="0.2">
      <c r="B2" s="259"/>
      <c r="C2" s="260"/>
      <c r="D2" s="261"/>
    </row>
    <row r="3" spans="2:4" ht="13.5" customHeight="1" x14ac:dyDescent="0.2">
      <c r="B3" s="262"/>
      <c r="C3" s="263" t="str">
        <f>UPPER(Lists!K3)</f>
        <v>STATISTICAL OFFICE OF THE EUROPEAN UNION</v>
      </c>
      <c r="D3" s="264"/>
    </row>
    <row r="4" spans="2:4" ht="17.45" customHeight="1" x14ac:dyDescent="0.25">
      <c r="B4" s="262"/>
      <c r="C4" s="265"/>
      <c r="D4" s="264"/>
    </row>
    <row r="5" spans="2:4" ht="36.75" customHeight="1" thickBot="1" x14ac:dyDescent="0.25">
      <c r="B5" s="262"/>
      <c r="C5" s="266" t="str">
        <f>Lists!K4</f>
        <v>Directorate E: Sectoral and regional statistics</v>
      </c>
      <c r="D5" s="264"/>
    </row>
    <row r="6" spans="2:4" ht="26.25" customHeight="1" x14ac:dyDescent="0.2">
      <c r="B6" s="262"/>
      <c r="C6" s="267" t="str">
        <f>Lists!K5</f>
        <v>Unit E-2: Environmental statistics and accounts; sustainable development</v>
      </c>
      <c r="D6" s="264"/>
    </row>
    <row r="7" spans="2:4" ht="125.25" customHeight="1" x14ac:dyDescent="0.2">
      <c r="B7" s="262"/>
      <c r="C7" s="268" t="str">
        <f>UPPER(Lists!K7)</f>
        <v>ANNUAL REPORTING OF PACKAGING AND PACKAGING WASTE</v>
      </c>
      <c r="D7" s="264"/>
    </row>
    <row r="8" spans="2:4" ht="39" customHeight="1" thickBot="1" x14ac:dyDescent="0.25">
      <c r="B8" s="262"/>
      <c r="C8" s="266" t="str">
        <f>CONCATENATE(Lists!K8," DATA COLLECTION")</f>
        <v>2023 DATA COLLECTION</v>
      </c>
      <c r="D8" s="264"/>
    </row>
    <row r="9" spans="2:4" ht="56.25" customHeight="1" thickBot="1" x14ac:dyDescent="0.25">
      <c r="B9" s="269"/>
      <c r="C9" s="270" t="str">
        <f>CONCATENATE("Launching date: ",Lists!K9)</f>
        <v>Launching date: 03 April 2023</v>
      </c>
      <c r="D9" s="271"/>
    </row>
  </sheetData>
  <sheetProtection algorithmName="SHA-512" hashValue="Bj0ZazjW6gdg7PxoyX1MnIrwzFoCTkY6b1m6iFgrJesA335KjpaKFnNW5+fpkggRi9wWmhpnH+eyEC+qZPWQ7A==" saltValue="2N/7I0BgHVX89+wml4sIRw==" spinCount="100000" sheet="1" selectLockedCells="1" selectUnlockedCells="1"/>
  <pageMargins left="0.7" right="0.7" top="0.75" bottom="0.75" header="0.3" footer="0.3"/>
  <pageSetup paperSize="9" fitToHeight="0" orientation="landscape" verticalDpi="0"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41AFAA"/>
    <pageSetUpPr fitToPage="1"/>
  </sheetPr>
  <dimension ref="A1:J25"/>
  <sheetViews>
    <sheetView topLeftCell="E1" workbookViewId="0">
      <selection activeCell="G9" sqref="G9"/>
    </sheetView>
  </sheetViews>
  <sheetFormatPr defaultColWidth="9.140625" defaultRowHeight="12.75" x14ac:dyDescent="0.2"/>
  <cols>
    <col min="1" max="1" width="9.42578125" style="37" hidden="1" customWidth="1"/>
    <col min="2" max="2" width="12" style="37" hidden="1" customWidth="1"/>
    <col min="3" max="3" width="3.140625" style="37" hidden="1" customWidth="1"/>
    <col min="4" max="4" width="2.42578125" style="37" hidden="1" customWidth="1"/>
    <col min="5" max="5" width="3.42578125" style="37" customWidth="1"/>
    <col min="6" max="6" width="27.42578125" style="37" customWidth="1"/>
    <col min="7" max="10" width="25.7109375" style="37" customWidth="1"/>
    <col min="11" max="16384" width="9.140625" style="37"/>
  </cols>
  <sheetData>
    <row r="1" spans="1:10" ht="13.5" thickBot="1" x14ac:dyDescent="0.25"/>
    <row r="2" spans="1:10" ht="56.1" customHeight="1" thickTop="1" x14ac:dyDescent="0.2">
      <c r="F2" s="359"/>
      <c r="G2" s="733" t="s">
        <v>305</v>
      </c>
      <c r="H2" s="733"/>
      <c r="I2" s="733"/>
      <c r="J2" s="734"/>
    </row>
    <row r="3" spans="1:10" ht="24.95" customHeight="1" x14ac:dyDescent="0.2">
      <c r="F3" s="209" t="s">
        <v>288</v>
      </c>
      <c r="G3" s="56" t="str">
        <f>'GETTING STARTED'!G9</f>
        <v>LU</v>
      </c>
      <c r="H3" s="56" t="str">
        <f>IF('GETTING STARTED'!E9="","",'GETTING STARTED'!E9)</f>
        <v>Luxembourg</v>
      </c>
      <c r="I3" s="56"/>
      <c r="J3" s="210"/>
    </row>
    <row r="4" spans="1:10" ht="24.6" customHeight="1" thickBot="1" x14ac:dyDescent="0.25">
      <c r="F4" s="195" t="s">
        <v>304</v>
      </c>
      <c r="G4" s="60">
        <f>IF('GETTING STARTED'!E10="","",'GETTING STARTED'!E10)</f>
        <v>2021</v>
      </c>
      <c r="H4" s="57"/>
      <c r="I4" s="57"/>
      <c r="J4" s="211"/>
    </row>
    <row r="5" spans="1:10" ht="27.6" hidden="1" customHeight="1" x14ac:dyDescent="0.2">
      <c r="F5" s="212" t="s">
        <v>341</v>
      </c>
      <c r="G5" s="84" t="s">
        <v>376</v>
      </c>
      <c r="H5" s="84" t="s">
        <v>376</v>
      </c>
      <c r="I5" s="84" t="s">
        <v>376</v>
      </c>
      <c r="J5" s="213" t="s">
        <v>376</v>
      </c>
    </row>
    <row r="6" spans="1:10" ht="29.1" hidden="1" customHeight="1" thickBot="1" x14ac:dyDescent="0.25">
      <c r="F6" s="212" t="s">
        <v>342</v>
      </c>
      <c r="G6" s="84">
        <f>$G$4 -3</f>
        <v>2018</v>
      </c>
      <c r="H6" s="84">
        <f>$G$4 -2</f>
        <v>2019</v>
      </c>
      <c r="I6" s="84">
        <f>$G$4 -1</f>
        <v>2020</v>
      </c>
      <c r="J6" s="213">
        <f>G4</f>
        <v>2021</v>
      </c>
    </row>
    <row r="7" spans="1:10" x14ac:dyDescent="0.2">
      <c r="F7" s="214">
        <v>1</v>
      </c>
      <c r="G7" s="61">
        <v>2</v>
      </c>
      <c r="H7" s="61">
        <v>3</v>
      </c>
      <c r="I7" s="61">
        <v>4</v>
      </c>
      <c r="J7" s="215">
        <v>5</v>
      </c>
    </row>
    <row r="8" spans="1:10" ht="42.75" customHeight="1" x14ac:dyDescent="0.2">
      <c r="A8" s="74" t="s">
        <v>321</v>
      </c>
      <c r="B8" s="74" t="s">
        <v>331</v>
      </c>
      <c r="C8" s="74"/>
      <c r="D8" s="74"/>
      <c r="E8" s="74"/>
      <c r="F8" s="216" t="s">
        <v>125</v>
      </c>
      <c r="G8" s="647" t="str">
        <f>CONCATENATE("Share of reusable sales packaging in all sales packaging year ",$G$4-3," (%)")</f>
        <v>Share of reusable sales packaging in all sales packaging year 2018 (%)</v>
      </c>
      <c r="H8" s="647" t="str">
        <f>CONCATENATE("Share of reusable sales packaging in all sales packaging year ", $G$4 -2," (%)")</f>
        <v>Share of reusable sales packaging in all sales packaging year 2019 (%)</v>
      </c>
      <c r="I8" s="647" t="str">
        <f>CONCATENATE("Share of reusable sales packaging in all sales packaging year ", $G$4 -1," (%)")</f>
        <v>Share of reusable sales packaging in all sales packaging year 2020 (%)</v>
      </c>
      <c r="J8" s="217" t="str">
        <f>CONCATENATE("Average share of reusable sales packaging in the three years preceding year ", G4)</f>
        <v>Average share of reusable sales packaging in the three years preceding year 2021</v>
      </c>
    </row>
    <row r="9" spans="1:10" ht="24" customHeight="1" x14ac:dyDescent="0.2">
      <c r="A9" s="84" t="s">
        <v>367</v>
      </c>
      <c r="B9" s="85" t="s">
        <v>322</v>
      </c>
      <c r="C9" s="85"/>
      <c r="D9" s="85"/>
      <c r="E9" s="85"/>
      <c r="F9" s="218" t="s">
        <v>112</v>
      </c>
      <c r="G9" s="398"/>
      <c r="H9" s="398"/>
      <c r="I9" s="398"/>
      <c r="J9" s="540" t="str">
        <f>IF(G9+H9+I9=0, "",AVERAGE(G9,H9,I9))</f>
        <v/>
      </c>
    </row>
    <row r="10" spans="1:10" ht="24" customHeight="1" x14ac:dyDescent="0.2">
      <c r="A10" s="84" t="s">
        <v>367</v>
      </c>
      <c r="B10" s="85" t="s">
        <v>323</v>
      </c>
      <c r="C10" s="85"/>
      <c r="D10" s="85"/>
      <c r="E10" s="85"/>
      <c r="F10" s="218" t="s">
        <v>113</v>
      </c>
      <c r="G10" s="398"/>
      <c r="H10" s="398"/>
      <c r="I10" s="398"/>
      <c r="J10" s="540" t="str">
        <f t="shared" ref="J10:J15" si="0">IF(G10+H10+I10=0, "",AVERAGE(G10,H10,I10))</f>
        <v/>
      </c>
    </row>
    <row r="11" spans="1:10" ht="24" customHeight="1" x14ac:dyDescent="0.2">
      <c r="A11" s="84" t="s">
        <v>367</v>
      </c>
      <c r="B11" s="85" t="s">
        <v>325</v>
      </c>
      <c r="C11" s="85"/>
      <c r="D11" s="85"/>
      <c r="E11" s="85"/>
      <c r="F11" s="218" t="s">
        <v>114</v>
      </c>
      <c r="G11" s="398"/>
      <c r="H11" s="398"/>
      <c r="I11" s="398"/>
      <c r="J11" s="540" t="str">
        <f t="shared" si="0"/>
        <v/>
      </c>
    </row>
    <row r="12" spans="1:10" ht="24" customHeight="1" x14ac:dyDescent="0.2">
      <c r="A12" s="84" t="s">
        <v>367</v>
      </c>
      <c r="B12" s="85" t="s">
        <v>326</v>
      </c>
      <c r="C12" s="85"/>
      <c r="D12" s="85"/>
      <c r="E12" s="85"/>
      <c r="F12" s="218" t="s">
        <v>115</v>
      </c>
      <c r="G12" s="398"/>
      <c r="H12" s="398"/>
      <c r="I12" s="398"/>
      <c r="J12" s="540" t="str">
        <f t="shared" si="0"/>
        <v/>
      </c>
    </row>
    <row r="13" spans="1:10" ht="24" customHeight="1" x14ac:dyDescent="0.2">
      <c r="A13" s="84" t="s">
        <v>367</v>
      </c>
      <c r="B13" s="85" t="s">
        <v>327</v>
      </c>
      <c r="C13" s="85"/>
      <c r="D13" s="85"/>
      <c r="E13" s="85"/>
      <c r="F13" s="218" t="s">
        <v>116</v>
      </c>
      <c r="G13" s="398"/>
      <c r="H13" s="398"/>
      <c r="I13" s="398"/>
      <c r="J13" s="540" t="str">
        <f t="shared" si="0"/>
        <v/>
      </c>
    </row>
    <row r="14" spans="1:10" ht="24" customHeight="1" x14ac:dyDescent="0.2">
      <c r="A14" s="84" t="s">
        <v>367</v>
      </c>
      <c r="B14" s="85" t="s">
        <v>328</v>
      </c>
      <c r="C14" s="85"/>
      <c r="D14" s="85"/>
      <c r="E14" s="85"/>
      <c r="F14" s="218" t="s">
        <v>117</v>
      </c>
      <c r="G14" s="398"/>
      <c r="H14" s="398"/>
      <c r="I14" s="398"/>
      <c r="J14" s="540" t="str">
        <f t="shared" si="0"/>
        <v/>
      </c>
    </row>
    <row r="15" spans="1:10" ht="24" customHeight="1" thickBot="1" x14ac:dyDescent="0.25">
      <c r="A15" s="84" t="s">
        <v>367</v>
      </c>
      <c r="B15" s="85" t="s">
        <v>330</v>
      </c>
      <c r="C15" s="85"/>
      <c r="D15" s="85"/>
      <c r="E15" s="85"/>
      <c r="F15" s="219" t="s">
        <v>124</v>
      </c>
      <c r="G15" s="399"/>
      <c r="H15" s="399"/>
      <c r="I15" s="399"/>
      <c r="J15" s="541" t="str">
        <f t="shared" si="0"/>
        <v/>
      </c>
    </row>
    <row r="16" spans="1:10" ht="11.25" customHeight="1" thickTop="1" x14ac:dyDescent="0.2"/>
    <row r="17" spans="6:10" s="35" customFormat="1" x14ac:dyDescent="0.2">
      <c r="F17" s="36" t="s">
        <v>119</v>
      </c>
      <c r="G17" s="36"/>
      <c r="H17" s="36"/>
    </row>
    <row r="18" spans="6:10" s="35" customFormat="1" ht="67.5" customHeight="1" x14ac:dyDescent="0.2">
      <c r="F18" s="762" t="s">
        <v>724</v>
      </c>
      <c r="G18" s="762"/>
      <c r="H18" s="762"/>
      <c r="I18" s="762"/>
      <c r="J18" s="762"/>
    </row>
    <row r="19" spans="6:10" s="35" customFormat="1" ht="33" customHeight="1" x14ac:dyDescent="0.2">
      <c r="F19" s="763" t="s">
        <v>719</v>
      </c>
      <c r="G19" s="763"/>
      <c r="H19" s="763"/>
      <c r="I19" s="763"/>
      <c r="J19" s="763"/>
    </row>
    <row r="20" spans="6:10" s="35" customFormat="1" ht="8.25" customHeight="1" x14ac:dyDescent="0.2">
      <c r="F20" s="50"/>
      <c r="G20" s="36"/>
      <c r="H20" s="36"/>
    </row>
    <row r="21" spans="6:10" s="35" customFormat="1" x14ac:dyDescent="0.2">
      <c r="F21" s="36" t="s">
        <v>120</v>
      </c>
      <c r="G21" s="36"/>
      <c r="H21" s="36"/>
    </row>
    <row r="22" spans="6:10" s="35" customFormat="1" ht="12.95" customHeight="1" x14ac:dyDescent="0.2">
      <c r="F22" s="717" t="s">
        <v>722</v>
      </c>
      <c r="G22" s="718"/>
      <c r="H22" s="718"/>
      <c r="I22" s="718"/>
      <c r="J22" s="719"/>
    </row>
    <row r="23" spans="6:10" s="35" customFormat="1" ht="14.25" customHeight="1" x14ac:dyDescent="0.2">
      <c r="F23" s="755" t="s">
        <v>723</v>
      </c>
      <c r="G23" s="756"/>
      <c r="H23" s="756"/>
      <c r="I23" s="756"/>
      <c r="J23" s="757"/>
    </row>
    <row r="24" spans="6:10" ht="9.75" customHeight="1" x14ac:dyDescent="0.2"/>
    <row r="25" spans="6:10" ht="18" customHeight="1" x14ac:dyDescent="0.2">
      <c r="F25" s="761" t="s">
        <v>384</v>
      </c>
      <c r="G25" s="761"/>
      <c r="H25" s="761"/>
      <c r="I25" s="761"/>
      <c r="J25" s="761"/>
    </row>
  </sheetData>
  <sheetProtection algorithmName="SHA-512" hashValue="0/U4H8ErmeNLg33Oa+imk+FP1We7LGCD42BO2lztGKasT6rft6uTzrBxF46G5Llatl8Kv5tlrHVe/F/CSpTm8g==" saltValue="W43yC5w3Eh2ZaFevCJW1UA==" spinCount="100000" sheet="1" objects="1" scenarios="1" selectLockedCells="1"/>
  <mergeCells count="6">
    <mergeCell ref="F25:J25"/>
    <mergeCell ref="F18:J18"/>
    <mergeCell ref="G2:J2"/>
    <mergeCell ref="F19:J19"/>
    <mergeCell ref="F22:J22"/>
    <mergeCell ref="F23:J23"/>
  </mergeCells>
  <dataValidations count="1">
    <dataValidation type="decimal" allowBlank="1" showInputMessage="1" showErrorMessage="1" sqref="G9:I15">
      <formula1>0</formula1>
      <formula2>9999999999</formula2>
    </dataValidation>
  </dataValidations>
  <pageMargins left="0.62992125984251968" right="0.62992125984251968" top="0.74803149606299213" bottom="0.74803149606299213" header="0.31496062992125984" footer="0.31496062992125984"/>
  <pageSetup paperSize="9" scale="89"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MainBody">
                <anchor moveWithCells="1" sizeWithCells="1">
                  <from>
                    <xdr:col>5</xdr:col>
                    <xdr:colOff>66675</xdr:colOff>
                    <xdr:row>1</xdr:row>
                    <xdr:rowOff>114300</xdr:rowOff>
                  </from>
                  <to>
                    <xdr:col>5</xdr:col>
                    <xdr:colOff>1057275</xdr:colOff>
                    <xdr:row>1</xdr:row>
                    <xdr:rowOff>552450</xdr:rowOff>
                  </to>
                </anchor>
              </controlPr>
            </control>
          </mc:Choice>
        </mc:AlternateContent>
        <mc:AlternateContent xmlns:mc="http://schemas.openxmlformats.org/markup-compatibility/2006">
          <mc:Choice Requires="x14">
            <control shapeId="25602" r:id="rId5" name="Button 2">
              <controlPr defaultSize="0" print="0" autoFill="0" autoPict="0" macro="[0]!RestoreColours">
                <anchor moveWithCells="1" sizeWithCells="1">
                  <from>
                    <xdr:col>5</xdr:col>
                    <xdr:colOff>1162050</xdr:colOff>
                    <xdr:row>1</xdr:row>
                    <xdr:rowOff>104775</xdr:rowOff>
                  </from>
                  <to>
                    <xdr:col>6</xdr:col>
                    <xdr:colOff>219075</xdr:colOff>
                    <xdr:row>1</xdr:row>
                    <xdr:rowOff>561975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41AFAA"/>
    <pageSetUpPr fitToPage="1"/>
  </sheetPr>
  <dimension ref="A1:AT32"/>
  <sheetViews>
    <sheetView topLeftCell="B1" workbookViewId="0">
      <selection activeCell="W12" sqref="W12"/>
    </sheetView>
  </sheetViews>
  <sheetFormatPr defaultColWidth="9.140625" defaultRowHeight="12.75" x14ac:dyDescent="0.2"/>
  <cols>
    <col min="1" max="3" width="0.28515625" style="37" customWidth="1"/>
    <col min="4" max="4" width="6.5703125" style="37" hidden="1" customWidth="1"/>
    <col min="5" max="5" width="2.42578125" style="37" customWidth="1"/>
    <col min="6" max="6" width="23" style="37" customWidth="1"/>
    <col min="7" max="7" width="9.85546875" style="37" customWidth="1"/>
    <col min="8" max="8" width="3.5703125" style="37" customWidth="1"/>
    <col min="9" max="9" width="2.85546875" style="37" customWidth="1"/>
    <col min="10" max="11" width="9.5703125" style="37" customWidth="1"/>
    <col min="12" max="12" width="3.5703125" style="37" customWidth="1"/>
    <col min="13" max="13" width="2.85546875" style="37" customWidth="1"/>
    <col min="14" max="15" width="9.5703125" style="37" customWidth="1"/>
    <col min="16" max="16" width="3.5703125" style="37" customWidth="1"/>
    <col min="17" max="17" width="2.85546875" style="37" customWidth="1"/>
    <col min="18" max="19" width="9.5703125" style="37" customWidth="1"/>
    <col min="20" max="20" width="3.5703125" style="37" customWidth="1"/>
    <col min="21" max="21" width="2.85546875" style="37" customWidth="1"/>
    <col min="22" max="23" width="9.5703125" style="37" customWidth="1"/>
    <col min="24" max="24" width="3.5703125" style="37" customWidth="1"/>
    <col min="25" max="25" width="2.85546875" style="37" customWidth="1"/>
    <col min="26" max="27" width="9.5703125" style="37" customWidth="1"/>
    <col min="28" max="28" width="3.5703125" style="37" customWidth="1"/>
    <col min="29" max="29" width="2.85546875" style="37" customWidth="1"/>
    <col min="30" max="31" width="9.5703125" style="37" customWidth="1"/>
    <col min="32" max="32" width="3.5703125" style="37" customWidth="1"/>
    <col min="33" max="33" width="2.85546875" style="37" customWidth="1"/>
    <col min="34" max="35" width="9.5703125" style="37" customWidth="1"/>
    <col min="36" max="36" width="3.5703125" style="37" customWidth="1"/>
    <col min="37" max="37" width="2.85546875" style="37" customWidth="1"/>
    <col min="38" max="39" width="9.5703125" style="37" customWidth="1"/>
    <col min="40" max="40" width="3.5703125" style="37" customWidth="1"/>
    <col min="41" max="41" width="2.85546875" style="37" customWidth="1"/>
    <col min="42" max="43" width="9.5703125" style="37" customWidth="1"/>
    <col min="44" max="44" width="3.5703125" style="37" customWidth="1"/>
    <col min="45" max="45" width="2.85546875" style="37" customWidth="1"/>
    <col min="46" max="46" width="9.5703125" style="37" customWidth="1"/>
    <col min="47" max="16384" width="9.140625" style="37"/>
  </cols>
  <sheetData>
    <row r="1" spans="1:46" ht="13.5" thickBot="1" x14ac:dyDescent="0.25"/>
    <row r="2" spans="1:46" ht="44.1" customHeight="1" thickTop="1" x14ac:dyDescent="0.2">
      <c r="A2" s="122"/>
      <c r="B2" s="122"/>
      <c r="C2" s="122"/>
      <c r="D2" s="122"/>
      <c r="E2" s="122"/>
      <c r="F2" s="770" t="s">
        <v>311</v>
      </c>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4"/>
    </row>
    <row r="3" spans="1:46" ht="24.95" customHeight="1" x14ac:dyDescent="0.2">
      <c r="A3" s="122"/>
      <c r="B3" s="122"/>
      <c r="C3" s="122"/>
      <c r="D3" s="122"/>
      <c r="E3" s="122"/>
      <c r="F3" s="202" t="s">
        <v>288</v>
      </c>
      <c r="G3" s="351" t="str">
        <f>'GETTING STARTED'!G9</f>
        <v>LU</v>
      </c>
      <c r="H3" s="100" t="str">
        <f>IF('GETTING STARTED'!E9="","",'GETTING STARTED'!E9)</f>
        <v>Luxembourg</v>
      </c>
      <c r="I3" s="124"/>
      <c r="J3" s="114"/>
      <c r="K3" s="116"/>
      <c r="L3" s="100"/>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220"/>
    </row>
    <row r="4" spans="1:46" ht="24" customHeight="1" thickBot="1" x14ac:dyDescent="0.25">
      <c r="A4" s="122"/>
      <c r="B4" s="122"/>
      <c r="C4" s="122"/>
      <c r="D4" s="122"/>
      <c r="E4" s="122"/>
      <c r="F4" s="204" t="s">
        <v>304</v>
      </c>
      <c r="G4" s="350">
        <f>IF('GETTING STARTED'!E10="","",'GETTING STARTED'!E10)</f>
        <v>2021</v>
      </c>
      <c r="H4" s="57"/>
      <c r="I4" s="63"/>
      <c r="J4" s="63"/>
      <c r="K4" s="57"/>
      <c r="L4" s="57"/>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221"/>
    </row>
    <row r="5" spans="1:46" s="62" customFormat="1" ht="16.5" hidden="1" customHeight="1" x14ac:dyDescent="0.2">
      <c r="A5" s="125"/>
      <c r="B5" s="125"/>
      <c r="C5" s="125"/>
      <c r="D5" s="125"/>
      <c r="E5" s="125"/>
      <c r="F5" s="222" t="s">
        <v>343</v>
      </c>
      <c r="G5" s="119" t="s">
        <v>320</v>
      </c>
      <c r="H5" s="119"/>
      <c r="I5" s="120"/>
      <c r="J5" s="120"/>
      <c r="K5" s="119" t="s">
        <v>344</v>
      </c>
      <c r="L5" s="119"/>
      <c r="M5" s="120"/>
      <c r="N5" s="120"/>
      <c r="O5" s="119" t="s">
        <v>320</v>
      </c>
      <c r="P5" s="120"/>
      <c r="Q5" s="120"/>
      <c r="R5" s="120"/>
      <c r="S5" s="119" t="s">
        <v>344</v>
      </c>
      <c r="T5" s="120"/>
      <c r="U5" s="120"/>
      <c r="V5" s="120"/>
      <c r="W5" s="119" t="s">
        <v>320</v>
      </c>
      <c r="X5" s="120"/>
      <c r="Y5" s="120"/>
      <c r="Z5" s="120"/>
      <c r="AA5" s="119" t="s">
        <v>320</v>
      </c>
      <c r="AB5" s="120"/>
      <c r="AC5" s="120"/>
      <c r="AD5" s="120"/>
      <c r="AE5" s="119" t="s">
        <v>320</v>
      </c>
      <c r="AF5" s="120"/>
      <c r="AG5" s="120"/>
      <c r="AH5" s="120"/>
      <c r="AI5" s="119" t="s">
        <v>344</v>
      </c>
      <c r="AJ5" s="120"/>
      <c r="AK5" s="120"/>
      <c r="AL5" s="120"/>
      <c r="AM5" s="119" t="s">
        <v>320</v>
      </c>
      <c r="AN5" s="120"/>
      <c r="AO5" s="120"/>
      <c r="AP5" s="120"/>
      <c r="AQ5" s="119" t="s">
        <v>344</v>
      </c>
      <c r="AR5" s="120"/>
      <c r="AS5" s="121"/>
      <c r="AT5" s="223"/>
    </row>
    <row r="6" spans="1:46" s="62" customFormat="1" ht="15.6" hidden="1" customHeight="1" thickBot="1" x14ac:dyDescent="0.25">
      <c r="A6" s="125"/>
      <c r="B6" s="125"/>
      <c r="C6" s="125"/>
      <c r="D6" s="125"/>
      <c r="E6" s="125"/>
      <c r="F6" s="224" t="s">
        <v>369</v>
      </c>
      <c r="G6" s="89" t="s">
        <v>373</v>
      </c>
      <c r="H6" s="88"/>
      <c r="I6" s="89"/>
      <c r="J6" s="89"/>
      <c r="K6" s="89" t="s">
        <v>373</v>
      </c>
      <c r="L6" s="88"/>
      <c r="M6" s="89"/>
      <c r="N6" s="89"/>
      <c r="O6" s="89" t="s">
        <v>374</v>
      </c>
      <c r="P6" s="89"/>
      <c r="Q6" s="89"/>
      <c r="R6" s="89"/>
      <c r="S6" s="89" t="s">
        <v>374</v>
      </c>
      <c r="T6" s="89"/>
      <c r="U6" s="89"/>
      <c r="V6" s="89"/>
      <c r="W6" s="89" t="s">
        <v>375</v>
      </c>
      <c r="X6" s="89"/>
      <c r="Y6" s="89"/>
      <c r="Z6" s="89"/>
      <c r="AA6" s="89" t="s">
        <v>376</v>
      </c>
      <c r="AB6" s="89"/>
      <c r="AC6" s="89"/>
      <c r="AD6" s="89"/>
      <c r="AE6" s="89" t="s">
        <v>377</v>
      </c>
      <c r="AF6" s="89"/>
      <c r="AG6" s="89"/>
      <c r="AH6" s="89"/>
      <c r="AI6" s="89" t="s">
        <v>377</v>
      </c>
      <c r="AJ6" s="89"/>
      <c r="AK6" s="89"/>
      <c r="AL6" s="89"/>
      <c r="AM6" s="89" t="s">
        <v>378</v>
      </c>
      <c r="AN6" s="89"/>
      <c r="AO6" s="89"/>
      <c r="AP6" s="89"/>
      <c r="AQ6" s="89" t="s">
        <v>378</v>
      </c>
      <c r="AR6" s="89"/>
      <c r="AS6" s="117"/>
      <c r="AT6" s="223"/>
    </row>
    <row r="7" spans="1:46" ht="13.5" thickBot="1" x14ac:dyDescent="0.25">
      <c r="A7" s="122"/>
      <c r="B7" s="122"/>
      <c r="C7" s="122"/>
      <c r="D7" s="122"/>
      <c r="E7" s="122"/>
      <c r="F7" s="225">
        <v>1</v>
      </c>
      <c r="G7" s="118">
        <v>2</v>
      </c>
      <c r="H7" s="65"/>
      <c r="I7" s="115"/>
      <c r="J7" s="66"/>
      <c r="K7" s="64">
        <v>3</v>
      </c>
      <c r="L7" s="65"/>
      <c r="M7" s="115"/>
      <c r="N7" s="66"/>
      <c r="O7" s="64">
        <v>4</v>
      </c>
      <c r="P7" s="65"/>
      <c r="Q7" s="115"/>
      <c r="R7" s="66"/>
      <c r="S7" s="64">
        <v>5</v>
      </c>
      <c r="T7" s="65"/>
      <c r="U7" s="115"/>
      <c r="V7" s="66"/>
      <c r="W7" s="64">
        <v>6</v>
      </c>
      <c r="X7" s="65"/>
      <c r="Y7" s="115"/>
      <c r="Z7" s="66"/>
      <c r="AA7" s="67">
        <v>7</v>
      </c>
      <c r="AB7" s="65"/>
      <c r="AC7" s="115"/>
      <c r="AD7" s="66"/>
      <c r="AE7" s="67">
        <v>8</v>
      </c>
      <c r="AF7" s="65"/>
      <c r="AG7" s="115"/>
      <c r="AH7" s="66"/>
      <c r="AI7" s="67">
        <v>9</v>
      </c>
      <c r="AJ7" s="65"/>
      <c r="AK7" s="115"/>
      <c r="AL7" s="66"/>
      <c r="AM7" s="67">
        <v>10</v>
      </c>
      <c r="AN7" s="65"/>
      <c r="AO7" s="115"/>
      <c r="AP7" s="66"/>
      <c r="AQ7" s="67">
        <v>11</v>
      </c>
      <c r="AR7" s="65"/>
      <c r="AS7" s="68"/>
      <c r="AT7" s="226"/>
    </row>
    <row r="8" spans="1:46" ht="35.1" customHeight="1" x14ac:dyDescent="0.2">
      <c r="A8" s="122"/>
      <c r="B8" s="122"/>
      <c r="C8" s="122"/>
      <c r="D8" s="122"/>
      <c r="E8" s="122"/>
      <c r="F8" s="766" t="s">
        <v>310</v>
      </c>
      <c r="G8" s="787" t="s">
        <v>126</v>
      </c>
      <c r="H8" s="788"/>
      <c r="I8" s="788"/>
      <c r="J8" s="788"/>
      <c r="K8" s="788"/>
      <c r="L8" s="788"/>
      <c r="M8" s="788"/>
      <c r="N8" s="788"/>
      <c r="O8" s="788"/>
      <c r="P8" s="788"/>
      <c r="Q8" s="788"/>
      <c r="R8" s="788"/>
      <c r="S8" s="788"/>
      <c r="T8" s="788"/>
      <c r="U8" s="788"/>
      <c r="V8" s="789"/>
      <c r="W8" s="778" t="s">
        <v>127</v>
      </c>
      <c r="X8" s="779"/>
      <c r="Y8" s="779"/>
      <c r="Z8" s="779"/>
      <c r="AA8" s="779"/>
      <c r="AB8" s="779"/>
      <c r="AC8" s="779"/>
      <c r="AD8" s="779"/>
      <c r="AE8" s="784" t="s">
        <v>128</v>
      </c>
      <c r="AF8" s="785"/>
      <c r="AG8" s="785"/>
      <c r="AH8" s="785"/>
      <c r="AI8" s="785"/>
      <c r="AJ8" s="785"/>
      <c r="AK8" s="785"/>
      <c r="AL8" s="785"/>
      <c r="AM8" s="785"/>
      <c r="AN8" s="785"/>
      <c r="AO8" s="785"/>
      <c r="AP8" s="785"/>
      <c r="AQ8" s="785"/>
      <c r="AR8" s="785"/>
      <c r="AS8" s="785"/>
      <c r="AT8" s="786"/>
    </row>
    <row r="9" spans="1:46" ht="35.1" customHeight="1" thickBot="1" x14ac:dyDescent="0.25">
      <c r="A9" s="122"/>
      <c r="B9" s="122"/>
      <c r="C9" s="122"/>
      <c r="D9" s="122"/>
      <c r="E9" s="122"/>
      <c r="F9" s="767"/>
      <c r="G9" s="771" t="s">
        <v>129</v>
      </c>
      <c r="H9" s="772"/>
      <c r="I9" s="772"/>
      <c r="J9" s="772"/>
      <c r="K9" s="772"/>
      <c r="L9" s="772"/>
      <c r="M9" s="772"/>
      <c r="N9" s="773"/>
      <c r="O9" s="771" t="s">
        <v>130</v>
      </c>
      <c r="P9" s="772"/>
      <c r="Q9" s="772"/>
      <c r="R9" s="772"/>
      <c r="S9" s="772"/>
      <c r="T9" s="772"/>
      <c r="U9" s="772"/>
      <c r="V9" s="773"/>
      <c r="W9" s="774" t="s">
        <v>131</v>
      </c>
      <c r="X9" s="775"/>
      <c r="Y9" s="775"/>
      <c r="Z9" s="776"/>
      <c r="AA9" s="777" t="s">
        <v>132</v>
      </c>
      <c r="AB9" s="775"/>
      <c r="AC9" s="775"/>
      <c r="AD9" s="775"/>
      <c r="AE9" s="780" t="s">
        <v>131</v>
      </c>
      <c r="AF9" s="781"/>
      <c r="AG9" s="781"/>
      <c r="AH9" s="781"/>
      <c r="AI9" s="781"/>
      <c r="AJ9" s="781"/>
      <c r="AK9" s="781"/>
      <c r="AL9" s="782"/>
      <c r="AM9" s="780" t="s">
        <v>133</v>
      </c>
      <c r="AN9" s="781"/>
      <c r="AO9" s="781"/>
      <c r="AP9" s="781"/>
      <c r="AQ9" s="781"/>
      <c r="AR9" s="781"/>
      <c r="AS9" s="781"/>
      <c r="AT9" s="783"/>
    </row>
    <row r="10" spans="1:46" ht="53.1" customHeight="1" thickBot="1" x14ac:dyDescent="0.25">
      <c r="B10" s="90"/>
      <c r="C10" s="90"/>
      <c r="D10" s="90" t="s">
        <v>331</v>
      </c>
      <c r="E10" s="86"/>
      <c r="F10" s="767"/>
      <c r="G10" s="442" t="s">
        <v>599</v>
      </c>
      <c r="H10" s="123" t="s">
        <v>26</v>
      </c>
      <c r="I10" s="730" t="s">
        <v>385</v>
      </c>
      <c r="J10" s="731"/>
      <c r="K10" s="442" t="s">
        <v>134</v>
      </c>
      <c r="L10" s="123" t="s">
        <v>26</v>
      </c>
      <c r="M10" s="730" t="s">
        <v>385</v>
      </c>
      <c r="N10" s="731"/>
      <c r="O10" s="442" t="s">
        <v>599</v>
      </c>
      <c r="P10" s="123" t="s">
        <v>26</v>
      </c>
      <c r="Q10" s="730" t="s">
        <v>385</v>
      </c>
      <c r="R10" s="731"/>
      <c r="S10" s="442" t="s">
        <v>134</v>
      </c>
      <c r="T10" s="123" t="s">
        <v>26</v>
      </c>
      <c r="U10" s="730" t="s">
        <v>385</v>
      </c>
      <c r="V10" s="731"/>
      <c r="W10" s="442" t="s">
        <v>599</v>
      </c>
      <c r="X10" s="123" t="s">
        <v>26</v>
      </c>
      <c r="Y10" s="730" t="s">
        <v>385</v>
      </c>
      <c r="Z10" s="731"/>
      <c r="AA10" s="442" t="s">
        <v>599</v>
      </c>
      <c r="AB10" s="123" t="s">
        <v>26</v>
      </c>
      <c r="AC10" s="730" t="s">
        <v>385</v>
      </c>
      <c r="AD10" s="731"/>
      <c r="AE10" s="567" t="s">
        <v>600</v>
      </c>
      <c r="AF10" s="123" t="s">
        <v>26</v>
      </c>
      <c r="AG10" s="730" t="s">
        <v>385</v>
      </c>
      <c r="AH10" s="731"/>
      <c r="AI10" s="567" t="s">
        <v>135</v>
      </c>
      <c r="AJ10" s="123" t="s">
        <v>26</v>
      </c>
      <c r="AK10" s="730" t="s">
        <v>385</v>
      </c>
      <c r="AL10" s="731"/>
      <c r="AM10" s="567" t="s">
        <v>600</v>
      </c>
      <c r="AN10" s="123" t="s">
        <v>26</v>
      </c>
      <c r="AO10" s="730" t="s">
        <v>385</v>
      </c>
      <c r="AP10" s="731"/>
      <c r="AQ10" s="567" t="s">
        <v>135</v>
      </c>
      <c r="AR10" s="123" t="s">
        <v>26</v>
      </c>
      <c r="AS10" s="730" t="s">
        <v>385</v>
      </c>
      <c r="AT10" s="732"/>
    </row>
    <row r="11" spans="1:46" ht="23.45" customHeight="1" thickBot="1" x14ac:dyDescent="0.25">
      <c r="B11" s="91"/>
      <c r="C11" s="91"/>
      <c r="D11" s="91" t="s">
        <v>322</v>
      </c>
      <c r="E11" s="87"/>
      <c r="F11" s="200" t="s">
        <v>112</v>
      </c>
      <c r="G11" s="409">
        <v>23120</v>
      </c>
      <c r="H11" s="400" t="s">
        <v>387</v>
      </c>
      <c r="I11" s="401">
        <v>5</v>
      </c>
      <c r="J11" s="384" t="str">
        <f>IF(TRIM(I11)="", "", IF(VLOOKUP(I11,'Footnotes list'!$D$9:$E$107,2,FALSE)=0,"",VLOOKUP(I11,'Footnotes list'!$D$9:$E$107,2,FALSE) ) )</f>
        <v>Packaging put on the market is assumed to be the sum of packaging waste generated (Table_1 based on waste analysis) and reusable packaging put on the market in the same year.</v>
      </c>
      <c r="K11" s="408"/>
      <c r="L11" s="400"/>
      <c r="M11" s="401"/>
      <c r="N11" s="384" t="str">
        <f>IF(TRIM(M11)="", "", IF(VLOOKUP(M11,'Footnotes list'!$D$9:$E$107,2,FALSE)=0,"",VLOOKUP(M11,'Footnotes list'!$D$9:$E$107,2,FALSE) ) )</f>
        <v/>
      </c>
      <c r="O11" s="409">
        <v>14557.8</v>
      </c>
      <c r="P11" s="400"/>
      <c r="Q11" s="401">
        <v>1</v>
      </c>
      <c r="R11" s="384" t="str">
        <f>IF(TRIM(Q11)="", "", IF(VLOOKUP(Q11,'Footnotes list'!$D$9:$E$107,2,FALSE)=0,"",VLOOKUP(Q11,'Footnotes list'!$D$9:$E$107,2,FALSE) ) )</f>
        <v>Municipal packaging put on the market and reported by the EPR scheme valorlux (only houshold sales packaging).</v>
      </c>
      <c r="S11" s="408"/>
      <c r="T11" s="400"/>
      <c r="U11" s="401"/>
      <c r="V11" s="384" t="str">
        <f>IF(TRIM(U11)="", "", IF(VLOOKUP(U11,'Footnotes list'!$D$9:$E$107,2,FALSE)=0,"",VLOOKUP(U11,'Footnotes list'!$D$9:$E$107,2,FALSE) ) )</f>
        <v/>
      </c>
      <c r="W11" s="409">
        <v>206</v>
      </c>
      <c r="X11" s="400" t="s">
        <v>387</v>
      </c>
      <c r="Y11" s="401">
        <v>2</v>
      </c>
      <c r="Z11" s="384" t="str">
        <f>IF(TRIM(Y11)="", "", IF(VLOOKUP(Y11,'Footnotes list'!$D$9:$E$107,2,FALSE)=0,"",VLOOKUP(Y11,'Footnotes list'!$D$9:$E$107,2,FALSE) ) )</f>
        <v>Only reusable shopping bags (Eco-bag) and reusable produce bag (superbag - sales packaging) put on the market by the national EPR scheme valorlux</v>
      </c>
      <c r="AA11" s="409">
        <v>1.1299999999999999</v>
      </c>
      <c r="AB11" s="400" t="s">
        <v>387</v>
      </c>
      <c r="AC11" s="401">
        <v>2</v>
      </c>
      <c r="AD11" s="384" t="str">
        <f>IF(TRIM(AC11)="", "", IF(VLOOKUP(AC11,'Footnotes list'!$D$9:$E$107,2,FALSE)=0,"",VLOOKUP(AC11,'Footnotes list'!$D$9:$E$107,2,FALSE) ) )</f>
        <v>Only reusable shopping bags (Eco-bag) and reusable produce bag (superbag - sales packaging) put on the market by the national EPR scheme valorlux</v>
      </c>
      <c r="AE11" s="409"/>
      <c r="AF11" s="400"/>
      <c r="AG11" s="403">
        <v>7</v>
      </c>
      <c r="AH11" s="384" t="str">
        <f>IF(TRIM(AG11)="", "", IF(VLOOKUP(AG11,'Footnotes list'!$D$9:$E$107,2,FALSE)=0,"",VLOOKUP(AG11,'Footnotes list'!$D$9:$E$107,2,FALSE) ) )</f>
        <v>There is no available data</v>
      </c>
      <c r="AI11" s="408"/>
      <c r="AJ11" s="400"/>
      <c r="AK11" s="401"/>
      <c r="AL11" s="384" t="str">
        <f>IF(TRIM(AK11)="", "", IF(VLOOKUP(AK11,'Footnotes list'!$D$9:$E$107,2,FALSE)=0,"",VLOOKUP(AK11,'Footnotes list'!$D$9:$E$107,2,FALSE) ) )</f>
        <v/>
      </c>
      <c r="AM11" s="409"/>
      <c r="AN11" s="403"/>
      <c r="AO11" s="401">
        <v>7</v>
      </c>
      <c r="AP11" s="384" t="str">
        <f>IF(TRIM(AO11)="", "", IF(VLOOKUP(AO11,'Footnotes list'!$D$9:$E$107,2,FALSE)=0,"",VLOOKUP(AO11,'Footnotes list'!$D$9:$E$107,2,FALSE) ) )</f>
        <v>There is no available data</v>
      </c>
      <c r="AQ11" s="408"/>
      <c r="AR11" s="400"/>
      <c r="AS11" s="401"/>
      <c r="AT11" s="384" t="str">
        <f>IF(TRIM(AS11)="", "", IF(VLOOKUP(AS11,'Footnotes list'!$D$9:$E$107,2,FALSE)=0,"",VLOOKUP(AS11,'Footnotes list'!$D$9:$E$107,2,FALSE) ) )</f>
        <v/>
      </c>
    </row>
    <row r="12" spans="1:46" ht="23.45" customHeight="1" thickBot="1" x14ac:dyDescent="0.25">
      <c r="B12" s="91"/>
      <c r="C12" s="91"/>
      <c r="D12" s="91" t="s">
        <v>323</v>
      </c>
      <c r="E12" s="87"/>
      <c r="F12" s="200" t="s">
        <v>113</v>
      </c>
      <c r="G12" s="373">
        <v>16363</v>
      </c>
      <c r="H12" s="402" t="s">
        <v>387</v>
      </c>
      <c r="I12" s="401">
        <v>5</v>
      </c>
      <c r="J12" s="385" t="str">
        <f>IF(TRIM(I12)="", "", IF(VLOOKUP(I12,'Footnotes list'!$D$9:$E$107,2,FALSE)=0,"",VLOOKUP(I12,'Footnotes list'!$D$9:$E$107,2,FALSE) ) )</f>
        <v>Packaging put on the market is assumed to be the sum of packaging waste generated (Table_1 based on waste analysis) and reusable packaging put on the market in the same year.</v>
      </c>
      <c r="K12" s="393"/>
      <c r="L12" s="402"/>
      <c r="M12" s="403"/>
      <c r="N12" s="385" t="str">
        <f>IF(TRIM(M12)="", "", IF(VLOOKUP(M12,'Footnotes list'!$D$9:$E$107,2,FALSE)=0,"",VLOOKUP(M12,'Footnotes list'!$D$9:$E$107,2,FALSE) ) )</f>
        <v/>
      </c>
      <c r="O12" s="373">
        <v>0</v>
      </c>
      <c r="P12" s="402"/>
      <c r="Q12" s="403">
        <v>1</v>
      </c>
      <c r="R12" s="385" t="str">
        <f>IF(TRIM(Q12)="", "", IF(VLOOKUP(Q12,'Footnotes list'!$D$9:$E$107,2,FALSE)=0,"",VLOOKUP(Q12,'Footnotes list'!$D$9:$E$107,2,FALSE) ) )</f>
        <v>Municipal packaging put on the market and reported by the EPR scheme valorlux (only houshold sales packaging).</v>
      </c>
      <c r="S12" s="393"/>
      <c r="T12" s="402"/>
      <c r="U12" s="403"/>
      <c r="V12" s="385" t="str">
        <f>IF(TRIM(U12)="", "", IF(VLOOKUP(U12,'Footnotes list'!$D$9:$E$107,2,FALSE)=0,"",VLOOKUP(U12,'Footnotes list'!$D$9:$E$107,2,FALSE) ) )</f>
        <v/>
      </c>
      <c r="W12" s="373"/>
      <c r="X12" s="402"/>
      <c r="Y12" s="403">
        <v>7</v>
      </c>
      <c r="Z12" s="385" t="str">
        <f>IF(TRIM(Y12)="", "", IF(VLOOKUP(Y12,'Footnotes list'!$D$9:$E$107,2,FALSE)=0,"",VLOOKUP(Y12,'Footnotes list'!$D$9:$E$107,2,FALSE) ) )</f>
        <v>There is no available data</v>
      </c>
      <c r="AA12" s="373"/>
      <c r="AB12" s="402"/>
      <c r="AC12" s="403">
        <v>7</v>
      </c>
      <c r="AD12" s="385" t="str">
        <f>IF(TRIM(AC12)="", "", IF(VLOOKUP(AC12,'Footnotes list'!$D$9:$E$107,2,FALSE)=0,"",VLOOKUP(AC12,'Footnotes list'!$D$9:$E$107,2,FALSE) ) )</f>
        <v>There is no available data</v>
      </c>
      <c r="AE12" s="373"/>
      <c r="AF12" s="402"/>
      <c r="AG12" s="403">
        <v>7</v>
      </c>
      <c r="AH12" s="385" t="str">
        <f>IF(TRIM(AG12)="", "", IF(VLOOKUP(AG12,'Footnotes list'!$D$9:$E$107,2,FALSE)=0,"",VLOOKUP(AG12,'Footnotes list'!$D$9:$E$107,2,FALSE) ) )</f>
        <v>There is no available data</v>
      </c>
      <c r="AI12" s="393"/>
      <c r="AJ12" s="402"/>
      <c r="AK12" s="403"/>
      <c r="AL12" s="385" t="str">
        <f>IF(TRIM(AK12)="", "", IF(VLOOKUP(AK12,'Footnotes list'!$D$9:$E$107,2,FALSE)=0,"",VLOOKUP(AK12,'Footnotes list'!$D$9:$E$107,2,FALSE) ) )</f>
        <v/>
      </c>
      <c r="AM12" s="373"/>
      <c r="AN12" s="403"/>
      <c r="AO12" s="403">
        <v>7</v>
      </c>
      <c r="AP12" s="385" t="str">
        <f>IF(TRIM(AO12)="", "", IF(VLOOKUP(AO12,'Footnotes list'!$D$9:$E$107,2,FALSE)=0,"",VLOOKUP(AO12,'Footnotes list'!$D$9:$E$107,2,FALSE) ) )</f>
        <v>There is no available data</v>
      </c>
      <c r="AQ12" s="393"/>
      <c r="AR12" s="402"/>
      <c r="AS12" s="403"/>
      <c r="AT12" s="385" t="str">
        <f>IF(TRIM(AS12)="", "", IF(VLOOKUP(AS12,'Footnotes list'!$D$9:$E$107,2,FALSE)=0,"",VLOOKUP(AS12,'Footnotes list'!$D$9:$E$107,2,FALSE) ) )</f>
        <v/>
      </c>
    </row>
    <row r="13" spans="1:46" ht="23.45" customHeight="1" thickBot="1" x14ac:dyDescent="0.25">
      <c r="B13" s="91"/>
      <c r="C13" s="91"/>
      <c r="D13" s="91" t="s">
        <v>325</v>
      </c>
      <c r="E13" s="87"/>
      <c r="F13" s="200" t="s">
        <v>114</v>
      </c>
      <c r="G13" s="373">
        <v>3443</v>
      </c>
      <c r="H13" s="402" t="s">
        <v>387</v>
      </c>
      <c r="I13" s="401">
        <v>5</v>
      </c>
      <c r="J13" s="385" t="str">
        <f>IF(TRIM(I13)="", "", IF(VLOOKUP(I13,'Footnotes list'!$D$9:$E$107,2,FALSE)=0,"",VLOOKUP(I13,'Footnotes list'!$D$9:$E$107,2,FALSE) ) )</f>
        <v>Packaging put on the market is assumed to be the sum of packaging waste generated (Table_1 based on waste analysis) and reusable packaging put on the market in the same year.</v>
      </c>
      <c r="K13" s="393"/>
      <c r="L13" s="402"/>
      <c r="M13" s="403"/>
      <c r="N13" s="385" t="str">
        <f>IF(TRIM(M13)="", "", IF(VLOOKUP(M13,'Footnotes list'!$D$9:$E$107,2,FALSE)=0,"",VLOOKUP(M13,'Footnotes list'!$D$9:$E$107,2,FALSE) ) )</f>
        <v/>
      </c>
      <c r="O13" s="373">
        <v>2352</v>
      </c>
      <c r="P13" s="402"/>
      <c r="Q13" s="403">
        <v>1</v>
      </c>
      <c r="R13" s="385" t="str">
        <f>IF(TRIM(Q13)="", "", IF(VLOOKUP(Q13,'Footnotes list'!$D$9:$E$107,2,FALSE)=0,"",VLOOKUP(Q13,'Footnotes list'!$D$9:$E$107,2,FALSE) ) )</f>
        <v>Municipal packaging put on the market and reported by the EPR scheme valorlux (only houshold sales packaging).</v>
      </c>
      <c r="S13" s="393"/>
      <c r="T13" s="402"/>
      <c r="U13" s="403"/>
      <c r="V13" s="385" t="str">
        <f>IF(TRIM(U13)="", "", IF(VLOOKUP(U13,'Footnotes list'!$D$9:$E$107,2,FALSE)=0,"",VLOOKUP(U13,'Footnotes list'!$D$9:$E$107,2,FALSE) ) )</f>
        <v/>
      </c>
      <c r="W13" s="373"/>
      <c r="X13" s="402"/>
      <c r="Y13" s="403">
        <v>7</v>
      </c>
      <c r="Z13" s="385" t="str">
        <f>IF(TRIM(Y13)="", "", IF(VLOOKUP(Y13,'Footnotes list'!$D$9:$E$107,2,FALSE)=0,"",VLOOKUP(Y13,'Footnotes list'!$D$9:$E$107,2,FALSE) ) )</f>
        <v>There is no available data</v>
      </c>
      <c r="AA13" s="373"/>
      <c r="AB13" s="402"/>
      <c r="AC13" s="403">
        <v>7</v>
      </c>
      <c r="AD13" s="385" t="str">
        <f>IF(TRIM(AC13)="", "", IF(VLOOKUP(AC13,'Footnotes list'!$D$9:$E$107,2,FALSE)=0,"",VLOOKUP(AC13,'Footnotes list'!$D$9:$E$107,2,FALSE) ) )</f>
        <v>There is no available data</v>
      </c>
      <c r="AE13" s="373"/>
      <c r="AF13" s="402"/>
      <c r="AG13" s="403">
        <v>7</v>
      </c>
      <c r="AH13" s="385" t="str">
        <f>IF(TRIM(AG13)="", "", IF(VLOOKUP(AG13,'Footnotes list'!$D$9:$E$107,2,FALSE)=0,"",VLOOKUP(AG13,'Footnotes list'!$D$9:$E$107,2,FALSE) ) )</f>
        <v>There is no available data</v>
      </c>
      <c r="AI13" s="393"/>
      <c r="AJ13" s="402"/>
      <c r="AK13" s="403"/>
      <c r="AL13" s="385" t="str">
        <f>IF(TRIM(AK13)="", "", IF(VLOOKUP(AK13,'Footnotes list'!$D$9:$E$107,2,FALSE)=0,"",VLOOKUP(AK13,'Footnotes list'!$D$9:$E$107,2,FALSE) ) )</f>
        <v/>
      </c>
      <c r="AM13" s="373"/>
      <c r="AN13" s="403"/>
      <c r="AO13" s="403">
        <v>7</v>
      </c>
      <c r="AP13" s="385" t="str">
        <f>IF(TRIM(AO13)="", "", IF(VLOOKUP(AO13,'Footnotes list'!$D$9:$E$107,2,FALSE)=0,"",VLOOKUP(AO13,'Footnotes list'!$D$9:$E$107,2,FALSE) ) )</f>
        <v>There is no available data</v>
      </c>
      <c r="AQ13" s="393"/>
      <c r="AR13" s="402"/>
      <c r="AS13" s="403"/>
      <c r="AT13" s="385" t="str">
        <f>IF(TRIM(AS13)="", "", IF(VLOOKUP(AS13,'Footnotes list'!$D$9:$E$107,2,FALSE)=0,"",VLOOKUP(AS13,'Footnotes list'!$D$9:$E$107,2,FALSE) ) )</f>
        <v/>
      </c>
    </row>
    <row r="14" spans="1:46" ht="23.45" customHeight="1" x14ac:dyDescent="0.2">
      <c r="B14" s="91"/>
      <c r="C14" s="91"/>
      <c r="D14" s="91" t="s">
        <v>326</v>
      </c>
      <c r="E14" s="87"/>
      <c r="F14" s="200" t="s">
        <v>115</v>
      </c>
      <c r="G14" s="373">
        <v>2080</v>
      </c>
      <c r="H14" s="402" t="s">
        <v>387</v>
      </c>
      <c r="I14" s="401">
        <v>5</v>
      </c>
      <c r="J14" s="385" t="str">
        <f>IF(TRIM(I14)="", "", IF(VLOOKUP(I14,'Footnotes list'!$D$9:$E$107,2,FALSE)=0,"",VLOOKUP(I14,'Footnotes list'!$D$9:$E$107,2,FALSE) ) )</f>
        <v>Packaging put on the market is assumed to be the sum of packaging waste generated (Table_1 based on waste analysis) and reusable packaging put on the market in the same year.</v>
      </c>
      <c r="K14" s="393"/>
      <c r="L14" s="402"/>
      <c r="M14" s="403"/>
      <c r="N14" s="385" t="str">
        <f>IF(TRIM(M14)="", "", IF(VLOOKUP(M14,'Footnotes list'!$D$9:$E$107,2,FALSE)=0,"",VLOOKUP(M14,'Footnotes list'!$D$9:$E$107,2,FALSE) ) )</f>
        <v/>
      </c>
      <c r="O14" s="373">
        <v>2080</v>
      </c>
      <c r="P14" s="402"/>
      <c r="Q14" s="403">
        <v>1</v>
      </c>
      <c r="R14" s="385" t="str">
        <f>IF(TRIM(Q14)="", "", IF(VLOOKUP(Q14,'Footnotes list'!$D$9:$E$107,2,FALSE)=0,"",VLOOKUP(Q14,'Footnotes list'!$D$9:$E$107,2,FALSE) ) )</f>
        <v>Municipal packaging put on the market and reported by the EPR scheme valorlux (only houshold sales packaging).</v>
      </c>
      <c r="S14" s="393"/>
      <c r="T14" s="402"/>
      <c r="U14" s="403"/>
      <c r="V14" s="385" t="str">
        <f>IF(TRIM(U14)="", "", IF(VLOOKUP(U14,'Footnotes list'!$D$9:$E$107,2,FALSE)=0,"",VLOOKUP(U14,'Footnotes list'!$D$9:$E$107,2,FALSE) ) )</f>
        <v/>
      </c>
      <c r="W14" s="373"/>
      <c r="X14" s="402"/>
      <c r="Y14" s="403">
        <v>7</v>
      </c>
      <c r="Z14" s="385" t="str">
        <f>IF(TRIM(Y14)="", "", IF(VLOOKUP(Y14,'Footnotes list'!$D$9:$E$107,2,FALSE)=0,"",VLOOKUP(Y14,'Footnotes list'!$D$9:$E$107,2,FALSE) ) )</f>
        <v>There is no available data</v>
      </c>
      <c r="AA14" s="373"/>
      <c r="AB14" s="402"/>
      <c r="AC14" s="403">
        <v>7</v>
      </c>
      <c r="AD14" s="385" t="str">
        <f>IF(TRIM(AC14)="", "", IF(VLOOKUP(AC14,'Footnotes list'!$D$9:$E$107,2,FALSE)=0,"",VLOOKUP(AC14,'Footnotes list'!$D$9:$E$107,2,FALSE) ) )</f>
        <v>There is no available data</v>
      </c>
      <c r="AE14" s="373"/>
      <c r="AF14" s="402"/>
      <c r="AG14" s="403">
        <v>7</v>
      </c>
      <c r="AH14" s="385" t="str">
        <f>IF(TRIM(AG14)="", "", IF(VLOOKUP(AG14,'Footnotes list'!$D$9:$E$107,2,FALSE)=0,"",VLOOKUP(AG14,'Footnotes list'!$D$9:$E$107,2,FALSE) ) )</f>
        <v>There is no available data</v>
      </c>
      <c r="AI14" s="393"/>
      <c r="AJ14" s="402"/>
      <c r="AK14" s="403"/>
      <c r="AL14" s="385" t="str">
        <f>IF(TRIM(AK14)="", "", IF(VLOOKUP(AK14,'Footnotes list'!$D$9:$E$107,2,FALSE)=0,"",VLOOKUP(AK14,'Footnotes list'!$D$9:$E$107,2,FALSE) ) )</f>
        <v/>
      </c>
      <c r="AM14" s="373"/>
      <c r="AN14" s="403"/>
      <c r="AO14" s="403">
        <v>7</v>
      </c>
      <c r="AP14" s="385" t="str">
        <f>IF(TRIM(AO14)="", "", IF(VLOOKUP(AO14,'Footnotes list'!$D$9:$E$107,2,FALSE)=0,"",VLOOKUP(AO14,'Footnotes list'!$D$9:$E$107,2,FALSE) ) )</f>
        <v>There is no available data</v>
      </c>
      <c r="AQ14" s="393"/>
      <c r="AR14" s="402"/>
      <c r="AS14" s="403"/>
      <c r="AT14" s="385" t="str">
        <f>IF(TRIM(AS14)="", "", IF(VLOOKUP(AS14,'Footnotes list'!$D$9:$E$107,2,FALSE)=0,"",VLOOKUP(AS14,'Footnotes list'!$D$9:$E$107,2,FALSE) ) )</f>
        <v/>
      </c>
    </row>
    <row r="15" spans="1:46" ht="23.45" customHeight="1" thickBot="1" x14ac:dyDescent="0.25">
      <c r="B15" s="91"/>
      <c r="C15" s="91"/>
      <c r="D15" s="91" t="s">
        <v>327</v>
      </c>
      <c r="E15" s="87"/>
      <c r="F15" s="200" t="s">
        <v>116</v>
      </c>
      <c r="G15" s="666">
        <v>34737</v>
      </c>
      <c r="H15" s="402" t="s">
        <v>387</v>
      </c>
      <c r="I15" s="403">
        <v>4</v>
      </c>
      <c r="J15" s="385" t="str">
        <f>IF(TRIM(I15)="", "", IF(VLOOKUP(I15,'Footnotes list'!$D$9:$E$107,2,FALSE)=0,"",VLOOKUP(I15,'Footnotes list'!$D$9:$E$107,2,FALSE) ) )</f>
        <v>It is presumed that the overall quantity of glass packaging put on the market is equivalent to the quantity of glass packaging declared by the EPR scheme. Glass packaging used outside of households is not taken into account and is regarded as negligible or potentially nonexistent. The total amount of packaging waste generated (as indicated in Table_1), as determined through waste analysis, is lower than the amount reported by the EPR scheme. This can be attributed to a significant number of beverage bottles being placed on the market in Luxembourg and purchased (for tax purposes) by individuals residing in neighboring countries, who then dispose of them in their respective countries of residence.</v>
      </c>
      <c r="K15" s="393"/>
      <c r="L15" s="402"/>
      <c r="M15" s="403"/>
      <c r="N15" s="385" t="str">
        <f>IF(TRIM(M15)="", "", IF(VLOOKUP(M15,'Footnotes list'!$D$9:$E$107,2,FALSE)=0,"",VLOOKUP(M15,'Footnotes list'!$D$9:$E$107,2,FALSE) ) )</f>
        <v/>
      </c>
      <c r="O15" s="373">
        <v>37081</v>
      </c>
      <c r="P15" s="402"/>
      <c r="Q15" s="403">
        <v>1</v>
      </c>
      <c r="R15" s="385" t="str">
        <f>IF(TRIM(Q15)="", "", IF(VLOOKUP(Q15,'Footnotes list'!$D$9:$E$107,2,FALSE)=0,"",VLOOKUP(Q15,'Footnotes list'!$D$9:$E$107,2,FALSE) ) )</f>
        <v>Municipal packaging put on the market and reported by the EPR scheme valorlux (only houshold sales packaging).</v>
      </c>
      <c r="S15" s="393"/>
      <c r="T15" s="402"/>
      <c r="U15" s="403"/>
      <c r="V15" s="385" t="str">
        <f>IF(TRIM(U15)="", "", IF(VLOOKUP(U15,'Footnotes list'!$D$9:$E$107,2,FALSE)=0,"",VLOOKUP(U15,'Footnotes list'!$D$9:$E$107,2,FALSE) ) )</f>
        <v/>
      </c>
      <c r="W15" s="373"/>
      <c r="X15" s="402"/>
      <c r="Y15" s="403">
        <v>7</v>
      </c>
      <c r="Z15" s="385" t="str">
        <f>IF(TRIM(Y15)="", "", IF(VLOOKUP(Y15,'Footnotes list'!$D$9:$E$107,2,FALSE)=0,"",VLOOKUP(Y15,'Footnotes list'!$D$9:$E$107,2,FALSE) ) )</f>
        <v>There is no available data</v>
      </c>
      <c r="AA15" s="373"/>
      <c r="AB15" s="402"/>
      <c r="AC15" s="403">
        <v>7</v>
      </c>
      <c r="AD15" s="385" t="str">
        <f>IF(TRIM(AC15)="", "", IF(VLOOKUP(AC15,'Footnotes list'!$D$9:$E$107,2,FALSE)=0,"",VLOOKUP(AC15,'Footnotes list'!$D$9:$E$107,2,FALSE) ) )</f>
        <v>There is no available data</v>
      </c>
      <c r="AE15" s="373"/>
      <c r="AF15" s="402"/>
      <c r="AG15" s="403">
        <v>7</v>
      </c>
      <c r="AH15" s="385" t="str">
        <f>IF(TRIM(AG15)="", "", IF(VLOOKUP(AG15,'Footnotes list'!$D$9:$E$107,2,FALSE)=0,"",VLOOKUP(AG15,'Footnotes list'!$D$9:$E$107,2,FALSE) ) )</f>
        <v>There is no available data</v>
      </c>
      <c r="AI15" s="393"/>
      <c r="AJ15" s="402"/>
      <c r="AK15" s="403"/>
      <c r="AL15" s="385" t="str">
        <f>IF(TRIM(AK15)="", "", IF(VLOOKUP(AK15,'Footnotes list'!$D$9:$E$107,2,FALSE)=0,"",VLOOKUP(AK15,'Footnotes list'!$D$9:$E$107,2,FALSE) ) )</f>
        <v/>
      </c>
      <c r="AM15" s="373"/>
      <c r="AN15" s="403"/>
      <c r="AO15" s="403">
        <v>7</v>
      </c>
      <c r="AP15" s="385" t="str">
        <f>IF(TRIM(AO15)="", "", IF(VLOOKUP(AO15,'Footnotes list'!$D$9:$E$107,2,FALSE)=0,"",VLOOKUP(AO15,'Footnotes list'!$D$9:$E$107,2,FALSE) ) )</f>
        <v>There is no available data</v>
      </c>
      <c r="AQ15" s="393"/>
      <c r="AR15" s="402"/>
      <c r="AS15" s="403"/>
      <c r="AT15" s="385" t="str">
        <f>IF(TRIM(AS15)="", "", IF(VLOOKUP(AS15,'Footnotes list'!$D$9:$E$107,2,FALSE)=0,"",VLOOKUP(AS15,'Footnotes list'!$D$9:$E$107,2,FALSE) ) )</f>
        <v/>
      </c>
    </row>
    <row r="16" spans="1:46" ht="23.45" customHeight="1" x14ac:dyDescent="0.2">
      <c r="B16" s="91"/>
      <c r="C16" s="91"/>
      <c r="D16" s="91" t="s">
        <v>328</v>
      </c>
      <c r="E16" s="87"/>
      <c r="F16" s="200" t="s">
        <v>117</v>
      </c>
      <c r="G16" s="373">
        <v>57589</v>
      </c>
      <c r="H16" s="402" t="s">
        <v>387</v>
      </c>
      <c r="I16" s="401">
        <v>5</v>
      </c>
      <c r="J16" s="385" t="str">
        <f>IF(TRIM(I16)="", "", IF(VLOOKUP(I16,'Footnotes list'!$D$9:$E$107,2,FALSE)=0,"",VLOOKUP(I16,'Footnotes list'!$D$9:$E$107,2,FALSE) ) )</f>
        <v>Packaging put on the market is assumed to be the sum of packaging waste generated (Table_1 based on waste analysis) and reusable packaging put on the market in the same year.</v>
      </c>
      <c r="K16" s="393"/>
      <c r="L16" s="402"/>
      <c r="M16" s="403"/>
      <c r="N16" s="385" t="str">
        <f>IF(TRIM(M16)="", "", IF(VLOOKUP(M16,'Footnotes list'!$D$9:$E$107,2,FALSE)=0,"",VLOOKUP(M16,'Footnotes list'!$D$9:$E$107,2,FALSE) ) )</f>
        <v/>
      </c>
      <c r="O16" s="373">
        <v>13048</v>
      </c>
      <c r="P16" s="402"/>
      <c r="Q16" s="403">
        <v>1</v>
      </c>
      <c r="R16" s="385" t="str">
        <f>IF(TRIM(Q16)="", "", IF(VLOOKUP(Q16,'Footnotes list'!$D$9:$E$107,2,FALSE)=0,"",VLOOKUP(Q16,'Footnotes list'!$D$9:$E$107,2,FALSE) ) )</f>
        <v>Municipal packaging put on the market and reported by the EPR scheme valorlux (only houshold sales packaging).</v>
      </c>
      <c r="S16" s="393"/>
      <c r="T16" s="402"/>
      <c r="U16" s="403"/>
      <c r="V16" s="385" t="str">
        <f>IF(TRIM(U16)="", "", IF(VLOOKUP(U16,'Footnotes list'!$D$9:$E$107,2,FALSE)=0,"",VLOOKUP(U16,'Footnotes list'!$D$9:$E$107,2,FALSE) ) )</f>
        <v/>
      </c>
      <c r="W16" s="373"/>
      <c r="X16" s="402"/>
      <c r="Y16" s="403">
        <v>7</v>
      </c>
      <c r="Z16" s="385" t="str">
        <f>IF(TRIM(Y16)="", "", IF(VLOOKUP(Y16,'Footnotes list'!$D$9:$E$107,2,FALSE)=0,"",VLOOKUP(Y16,'Footnotes list'!$D$9:$E$107,2,FALSE) ) )</f>
        <v>There is no available data</v>
      </c>
      <c r="AA16" s="373"/>
      <c r="AB16" s="402"/>
      <c r="AC16" s="403">
        <v>7</v>
      </c>
      <c r="AD16" s="385" t="str">
        <f>IF(TRIM(AC16)="", "", IF(VLOOKUP(AC16,'Footnotes list'!$D$9:$E$107,2,FALSE)=0,"",VLOOKUP(AC16,'Footnotes list'!$D$9:$E$107,2,FALSE) ) )</f>
        <v>There is no available data</v>
      </c>
      <c r="AE16" s="373"/>
      <c r="AF16" s="402"/>
      <c r="AG16" s="403">
        <v>7</v>
      </c>
      <c r="AH16" s="385" t="str">
        <f>IF(TRIM(AG16)="", "", IF(VLOOKUP(AG16,'Footnotes list'!$D$9:$E$107,2,FALSE)=0,"",VLOOKUP(AG16,'Footnotes list'!$D$9:$E$107,2,FALSE) ) )</f>
        <v>There is no available data</v>
      </c>
      <c r="AI16" s="393"/>
      <c r="AJ16" s="402"/>
      <c r="AK16" s="403"/>
      <c r="AL16" s="385" t="str">
        <f>IF(TRIM(AK16)="", "", IF(VLOOKUP(AK16,'Footnotes list'!$D$9:$E$107,2,FALSE)=0,"",VLOOKUP(AK16,'Footnotes list'!$D$9:$E$107,2,FALSE) ) )</f>
        <v/>
      </c>
      <c r="AM16" s="373"/>
      <c r="AN16" s="403"/>
      <c r="AO16" s="403">
        <v>7</v>
      </c>
      <c r="AP16" s="385" t="str">
        <f>IF(TRIM(AO16)="", "", IF(VLOOKUP(AO16,'Footnotes list'!$D$9:$E$107,2,FALSE)=0,"",VLOOKUP(AO16,'Footnotes list'!$D$9:$E$107,2,FALSE) ) )</f>
        <v>There is no available data</v>
      </c>
      <c r="AQ16" s="393"/>
      <c r="AR16" s="402"/>
      <c r="AS16" s="403"/>
      <c r="AT16" s="385" t="str">
        <f>IF(TRIM(AS16)="", "", IF(VLOOKUP(AS16,'Footnotes list'!$D$9:$E$107,2,FALSE)=0,"",VLOOKUP(AS16,'Footnotes list'!$D$9:$E$107,2,FALSE) ) )</f>
        <v/>
      </c>
    </row>
    <row r="17" spans="1:46" ht="23.45" customHeight="1" thickBot="1" x14ac:dyDescent="0.25">
      <c r="B17" s="91"/>
      <c r="C17" s="91"/>
      <c r="D17" s="91" t="s">
        <v>329</v>
      </c>
      <c r="E17" s="87"/>
      <c r="F17" s="201" t="s">
        <v>118</v>
      </c>
      <c r="G17" s="410">
        <v>5.2</v>
      </c>
      <c r="H17" s="402" t="s">
        <v>387</v>
      </c>
      <c r="I17" s="405">
        <v>3</v>
      </c>
      <c r="J17" s="387" t="str">
        <f>IF(TRIM(I17)="", "", IF(VLOOKUP(I17,'Footnotes list'!$D$9:$E$107,2,FALSE)=0,"",VLOOKUP(I17,'Footnotes list'!$D$9:$E$107,2,FALSE) ) )</f>
        <v>Mainly textile packaging found during residual waste analysis</v>
      </c>
      <c r="K17" s="411"/>
      <c r="L17" s="404"/>
      <c r="M17" s="405"/>
      <c r="N17" s="387" t="str">
        <f>IF(TRIM(M17)="", "", IF(VLOOKUP(M17,'Footnotes list'!$D$9:$E$107,2,FALSE)=0,"",VLOOKUP(M17,'Footnotes list'!$D$9:$E$107,2,FALSE) ) )</f>
        <v/>
      </c>
      <c r="O17" s="410">
        <v>0</v>
      </c>
      <c r="P17" s="404"/>
      <c r="Q17" s="405">
        <v>3</v>
      </c>
      <c r="R17" s="387" t="str">
        <f>IF(TRIM(Q17)="", "", IF(VLOOKUP(Q17,'Footnotes list'!$D$9:$E$107,2,FALSE)=0,"",VLOOKUP(Q17,'Footnotes list'!$D$9:$E$107,2,FALSE) ) )</f>
        <v>Mainly textile packaging found during residual waste analysis</v>
      </c>
      <c r="S17" s="411"/>
      <c r="T17" s="404"/>
      <c r="U17" s="405"/>
      <c r="V17" s="387" t="str">
        <f>IF(TRIM(U17)="", "", IF(VLOOKUP(U17,'Footnotes list'!$D$9:$E$107,2,FALSE)=0,"",VLOOKUP(U17,'Footnotes list'!$D$9:$E$107,2,FALSE) ) )</f>
        <v/>
      </c>
      <c r="W17" s="410"/>
      <c r="X17" s="404"/>
      <c r="Y17" s="403">
        <v>7</v>
      </c>
      <c r="Z17" s="387" t="str">
        <f>IF(TRIM(Y17)="", "", IF(VLOOKUP(Y17,'Footnotes list'!$D$9:$E$107,2,FALSE)=0,"",VLOOKUP(Y17,'Footnotes list'!$D$9:$E$107,2,FALSE) ) )</f>
        <v>There is no available data</v>
      </c>
      <c r="AA17" s="410"/>
      <c r="AB17" s="404"/>
      <c r="AC17" s="403">
        <v>7</v>
      </c>
      <c r="AD17" s="387" t="str">
        <f>IF(TRIM(AC17)="", "", IF(VLOOKUP(AC17,'Footnotes list'!$D$9:$E$107,2,FALSE)=0,"",VLOOKUP(AC17,'Footnotes list'!$D$9:$E$107,2,FALSE) ) )</f>
        <v>There is no available data</v>
      </c>
      <c r="AE17" s="410"/>
      <c r="AF17" s="404"/>
      <c r="AG17" s="403">
        <v>7</v>
      </c>
      <c r="AH17" s="387" t="str">
        <f>IF(TRIM(AG17)="", "", IF(VLOOKUP(AG17,'Footnotes list'!$D$9:$E$107,2,FALSE)=0,"",VLOOKUP(AG17,'Footnotes list'!$D$9:$E$107,2,FALSE) ) )</f>
        <v>There is no available data</v>
      </c>
      <c r="AI17" s="411"/>
      <c r="AJ17" s="404"/>
      <c r="AK17" s="405"/>
      <c r="AL17" s="387" t="str">
        <f>IF(TRIM(AK17)="", "", IF(VLOOKUP(AK17,'Footnotes list'!$D$9:$E$107,2,FALSE)=0,"",VLOOKUP(AK17,'Footnotes list'!$D$9:$E$107,2,FALSE) ) )</f>
        <v/>
      </c>
      <c r="AM17" s="410"/>
      <c r="AN17" s="403"/>
      <c r="AO17" s="403">
        <v>7</v>
      </c>
      <c r="AP17" s="387" t="str">
        <f>IF(TRIM(AO17)="", "", IF(VLOOKUP(AO17,'Footnotes list'!$D$9:$E$107,2,FALSE)=0,"",VLOOKUP(AO17,'Footnotes list'!$D$9:$E$107,2,FALSE) ) )</f>
        <v>There is no available data</v>
      </c>
      <c r="AQ17" s="411"/>
      <c r="AR17" s="404"/>
      <c r="AS17" s="405"/>
      <c r="AT17" s="387" t="str">
        <f>IF(TRIM(AS17)="", "", IF(VLOOKUP(AS17,'Footnotes list'!$D$9:$E$107,2,FALSE)=0,"",VLOOKUP(AS17,'Footnotes list'!$D$9:$E$107,2,FALSE) ) )</f>
        <v/>
      </c>
    </row>
    <row r="18" spans="1:46" ht="23.45" customHeight="1" thickTop="1" thickBot="1" x14ac:dyDescent="0.25">
      <c r="B18" s="91"/>
      <c r="C18" s="91"/>
      <c r="D18" s="91" t="s">
        <v>330</v>
      </c>
      <c r="E18" s="87"/>
      <c r="F18" s="227" t="s">
        <v>124</v>
      </c>
      <c r="G18" s="542">
        <f>IF(TRIM(CONCATENATE(G11,G12,G13,G14,G15,G16,G17))="","",SUM(G11,G12,G13,G14,G15,G16,G17))</f>
        <v>137337.20000000001</v>
      </c>
      <c r="H18" s="406"/>
      <c r="I18" s="407"/>
      <c r="J18" s="388" t="str">
        <f>IF(TRIM(I18)="", "", IF(VLOOKUP(I18,'Footnotes list'!$D$9:$E$107,2,FALSE)=0,"",VLOOKUP(I18,'Footnotes list'!$D$9:$E$107,2,FALSE) ) )</f>
        <v/>
      </c>
      <c r="K18" s="542" t="str">
        <f>IF(TRIM(CONCATENATE(K11,K12,K13,K14,K15,K16,K17))="","",SUM(K11,K12,K13,K14,K15,K16,K17))</f>
        <v/>
      </c>
      <c r="L18" s="406"/>
      <c r="M18" s="407"/>
      <c r="N18" s="388" t="str">
        <f>IF(TRIM(M18)="", "", IF(VLOOKUP(M18,'Footnotes list'!$D$9:$E$107,2,FALSE)=0,"",VLOOKUP(M18,'Footnotes list'!$D$9:$E$107,2,FALSE) ) )</f>
        <v/>
      </c>
      <c r="O18" s="542">
        <f>IF(TRIM(CONCATENATE(O11,O12,O13,O14,O15,O16,O17))="","",SUM(O11,O12,O13,O14,O15,O16,O17))</f>
        <v>69118.8</v>
      </c>
      <c r="P18" s="406"/>
      <c r="Q18" s="407"/>
      <c r="R18" s="388" t="str">
        <f>IF(TRIM(Q18)="", "", IF(VLOOKUP(Q18,'Footnotes list'!$D$9:$E$107,2,FALSE)=0,"",VLOOKUP(Q18,'Footnotes list'!$D$9:$E$107,2,FALSE) ) )</f>
        <v/>
      </c>
      <c r="S18" s="542" t="str">
        <f>IF(TRIM(CONCATENATE(S11,S12,S13,S14,S15,S16,S17))="","",SUM(S11,S12,S13,S14,S15,S16,S17))</f>
        <v/>
      </c>
      <c r="T18" s="406"/>
      <c r="U18" s="407"/>
      <c r="V18" s="388" t="str">
        <f>IF(TRIM(U18)="", "", IF(VLOOKUP(U18,'Footnotes list'!$D$9:$E$107,2,FALSE)=0,"",VLOOKUP(U18,'Footnotes list'!$D$9:$E$107,2,FALSE) ) )</f>
        <v/>
      </c>
      <c r="W18" s="542">
        <f>IF(TRIM(CONCATENATE(W11,W12,W13,W14,W15,W16,W17))="","",SUM(W11,W12,W13,W14,W15,W16,W17))</f>
        <v>206</v>
      </c>
      <c r="X18" s="406"/>
      <c r="Y18" s="407"/>
      <c r="Z18" s="388" t="str">
        <f>IF(TRIM(Y18)="", "", IF(VLOOKUP(Y18,'Footnotes list'!$D$9:$E$107,2,FALSE)=0,"",VLOOKUP(Y18,'Footnotes list'!$D$9:$E$107,2,FALSE) ) )</f>
        <v/>
      </c>
      <c r="AA18" s="542">
        <f>IF(TRIM(CONCATENATE(AA11,AA12,AA13,AA14,AA15,AA16,AA17))="","",SUM(AA11,AA12,AA13,AA14,AA15,AA16,AA17))</f>
        <v>1.1299999999999999</v>
      </c>
      <c r="AB18" s="406"/>
      <c r="AC18" s="407"/>
      <c r="AD18" s="388" t="str">
        <f>IF(TRIM(AC18)="", "", IF(VLOOKUP(AC18,'Footnotes list'!$D$9:$E$107,2,FALSE)=0,"",VLOOKUP(AC18,'Footnotes list'!$D$9:$E$107,2,FALSE) ) )</f>
        <v/>
      </c>
      <c r="AE18" s="542" t="str">
        <f>IF(TRIM(CONCATENATE(AE11,AE12,AE13,AE14,AE15,AE16,AE17))="","",SUM(AE11,AE12,AE13,AE14,AE15,AE16,AE17))</f>
        <v/>
      </c>
      <c r="AF18" s="406"/>
      <c r="AG18" s="407"/>
      <c r="AH18" s="388" t="str">
        <f>IF(TRIM(AG18)="", "", IF(VLOOKUP(AG18,'Footnotes list'!$D$9:$E$107,2,FALSE)=0,"",VLOOKUP(AG18,'Footnotes list'!$D$9:$E$107,2,FALSE) ) )</f>
        <v/>
      </c>
      <c r="AI18" s="542" t="str">
        <f>IF(TRIM(CONCATENATE(AI11,AI12,AI13,AI14,AI15,AI16,AI17))="","",SUM(AI11,AI12,AI13,AI14,AI15,AI16,AI17))</f>
        <v/>
      </c>
      <c r="AJ18" s="406"/>
      <c r="AK18" s="407"/>
      <c r="AL18" s="388" t="str">
        <f>IF(TRIM(AK18)="", "", IF(VLOOKUP(AK18,'Footnotes list'!$D$9:$E$107,2,FALSE)=0,"",VLOOKUP(AK18,'Footnotes list'!$D$9:$E$107,2,FALSE) ) )</f>
        <v/>
      </c>
      <c r="AM18" s="542" t="str">
        <f>IF(TRIM(CONCATENATE(AM11,AM12,AM13,AM14,AM15,AM16,AM17))="","",SUM(AM11,AM12,AM13,AM14,AM15,AM16,AM17))</f>
        <v/>
      </c>
      <c r="AN18" s="406"/>
      <c r="AO18" s="407"/>
      <c r="AP18" s="388" t="str">
        <f>IF(TRIM(AO18)="", "", IF(VLOOKUP(AO18,'Footnotes list'!$D$9:$E$107,2,FALSE)=0,"",VLOOKUP(AO18,'Footnotes list'!$D$9:$E$107,2,FALSE) ) )</f>
        <v/>
      </c>
      <c r="AQ18" s="542" t="str">
        <f>IF(TRIM(CONCATENATE(AQ11,AQ12,AQ13,AQ14,AQ15,AQ16,AQ17))="","",SUM(AQ11,AQ12,AQ13,AQ14,AQ15,AQ16,AQ17))</f>
        <v/>
      </c>
      <c r="AR18" s="406"/>
      <c r="AS18" s="407"/>
      <c r="AT18" s="388" t="str">
        <f>IF(TRIM(AS18)="", "", IF(VLOOKUP(AS18,'Footnotes list'!$D$9:$E$107,2,FALSE)=0,"",VLOOKUP(AS18,'Footnotes list'!$D$9:$E$107,2,FALSE) ) )</f>
        <v/>
      </c>
    </row>
    <row r="19" spans="1:46" ht="13.5" thickTop="1" x14ac:dyDescent="0.2"/>
    <row r="20" spans="1:46" s="35" customFormat="1" ht="15.75" x14ac:dyDescent="0.25">
      <c r="F20" s="36" t="s">
        <v>119</v>
      </c>
      <c r="G20" s="36"/>
      <c r="K20" s="36"/>
      <c r="Q20" s="45"/>
      <c r="R20" s="45"/>
      <c r="U20" s="45"/>
      <c r="V20" s="45"/>
      <c r="W20" s="46" t="s">
        <v>16</v>
      </c>
      <c r="X20" s="46"/>
      <c r="Y20" s="46"/>
      <c r="Z20" s="46"/>
      <c r="AA20" s="46"/>
      <c r="AB20" s="46"/>
      <c r="AC20" s="46"/>
      <c r="AD20" s="46"/>
      <c r="AE20" s="46"/>
      <c r="AF20" s="46"/>
      <c r="AG20" s="46"/>
      <c r="AH20" s="46"/>
      <c r="AI20" s="46"/>
      <c r="AJ20" s="46"/>
      <c r="AK20" s="46"/>
      <c r="AL20" s="46"/>
      <c r="AM20" s="46"/>
      <c r="AN20" s="46"/>
      <c r="AO20" s="46"/>
      <c r="AP20" s="46"/>
      <c r="AQ20" s="46"/>
      <c r="AR20" s="45"/>
      <c r="AS20" s="45"/>
    </row>
    <row r="21" spans="1:46" s="35" customFormat="1" ht="24.6" customHeight="1" x14ac:dyDescent="0.2">
      <c r="F21" s="764" t="s">
        <v>720</v>
      </c>
      <c r="G21" s="764"/>
      <c r="H21" s="764"/>
      <c r="I21" s="764"/>
      <c r="J21" s="764"/>
      <c r="K21" s="764"/>
      <c r="L21" s="764"/>
      <c r="M21" s="764"/>
      <c r="N21" s="764"/>
      <c r="O21" s="764"/>
      <c r="P21" s="764"/>
      <c r="Q21" s="764"/>
      <c r="R21" s="764"/>
      <c r="S21" s="764"/>
      <c r="T21" s="764"/>
      <c r="U21" s="764"/>
      <c r="V21" s="764"/>
      <c r="W21" s="764"/>
      <c r="X21" s="764"/>
      <c r="Y21" s="764"/>
      <c r="Z21" s="764"/>
      <c r="AA21" s="612"/>
      <c r="AB21" s="612"/>
      <c r="AC21" s="612"/>
      <c r="AD21" s="612"/>
      <c r="AE21" s="612"/>
      <c r="AF21" s="612"/>
      <c r="AG21" s="612"/>
      <c r="AH21" s="612"/>
      <c r="AI21" s="612"/>
      <c r="AJ21" s="612"/>
      <c r="AK21" s="612"/>
      <c r="AL21" s="612"/>
      <c r="AM21" s="612"/>
      <c r="AN21" s="612"/>
      <c r="AO21" s="612"/>
      <c r="AP21" s="612"/>
      <c r="AQ21" s="612"/>
      <c r="AR21" s="612"/>
      <c r="AS21" s="612"/>
      <c r="AT21" s="612"/>
    </row>
    <row r="22" spans="1:46" s="35" customFormat="1" ht="22.5" customHeight="1" x14ac:dyDescent="0.25">
      <c r="F22" s="36" t="s">
        <v>120</v>
      </c>
      <c r="G22" s="36"/>
      <c r="K22" s="36"/>
      <c r="Q22" s="45"/>
      <c r="R22" s="45"/>
      <c r="U22" s="45"/>
      <c r="V22" s="45"/>
      <c r="W22" s="46"/>
      <c r="X22" s="46"/>
      <c r="Y22" s="46"/>
      <c r="Z22" s="46"/>
      <c r="AA22" s="46"/>
      <c r="AB22" s="46"/>
      <c r="AC22" s="46"/>
      <c r="AD22" s="46"/>
      <c r="AE22" s="46"/>
      <c r="AF22" s="46"/>
      <c r="AG22" s="46"/>
      <c r="AH22" s="46"/>
      <c r="AI22" s="46"/>
      <c r="AJ22" s="46"/>
      <c r="AK22" s="46"/>
      <c r="AL22" s="46"/>
      <c r="AM22" s="46"/>
      <c r="AN22" s="46"/>
      <c r="AO22" s="46"/>
      <c r="AP22" s="46"/>
      <c r="AQ22" s="46"/>
      <c r="AR22" s="45"/>
      <c r="AS22" s="45"/>
    </row>
    <row r="23" spans="1:46" s="35" customFormat="1" ht="15" customHeight="1" x14ac:dyDescent="0.2">
      <c r="A23" s="53"/>
      <c r="B23" s="54"/>
      <c r="C23" s="54"/>
      <c r="D23" s="54"/>
      <c r="F23" s="710" t="s">
        <v>395</v>
      </c>
      <c r="G23" s="710"/>
      <c r="H23" s="710"/>
      <c r="I23" s="710"/>
      <c r="J23" s="710"/>
      <c r="K23" s="710"/>
      <c r="L23" s="710"/>
      <c r="M23" s="710"/>
      <c r="N23" s="710"/>
      <c r="O23" s="710"/>
      <c r="P23" s="710"/>
      <c r="Q23" s="710"/>
      <c r="R23" s="710"/>
      <c r="S23" s="710"/>
      <c r="T23" s="710"/>
      <c r="U23" s="710"/>
      <c r="V23" s="710"/>
    </row>
    <row r="24" spans="1:46" s="35" customFormat="1" ht="15" customHeight="1" x14ac:dyDescent="0.2">
      <c r="A24" s="53"/>
      <c r="B24" s="54"/>
      <c r="C24" s="54"/>
      <c r="D24" s="54"/>
      <c r="F24" s="769" t="s">
        <v>721</v>
      </c>
      <c r="G24" s="769"/>
      <c r="H24" s="769"/>
      <c r="I24" s="769"/>
      <c r="J24" s="769"/>
      <c r="K24" s="769"/>
      <c r="L24" s="769"/>
      <c r="M24" s="769"/>
      <c r="N24" s="769"/>
      <c r="O24" s="769"/>
      <c r="P24" s="769"/>
      <c r="Q24" s="769"/>
      <c r="R24" s="769"/>
      <c r="S24" s="769"/>
      <c r="T24" s="769"/>
      <c r="U24" s="769"/>
      <c r="V24" s="769"/>
    </row>
    <row r="25" spans="1:46" s="35" customFormat="1" ht="15" customHeight="1" x14ac:dyDescent="0.2">
      <c r="A25" s="53"/>
      <c r="B25" s="54"/>
      <c r="C25" s="54"/>
      <c r="D25" s="54"/>
      <c r="F25" s="755" t="s">
        <v>394</v>
      </c>
      <c r="G25" s="756"/>
      <c r="H25" s="756"/>
      <c r="I25" s="756"/>
      <c r="J25" s="756"/>
      <c r="K25" s="756"/>
      <c r="L25" s="756"/>
      <c r="M25" s="756"/>
      <c r="N25" s="756"/>
      <c r="O25" s="756"/>
      <c r="P25" s="756"/>
      <c r="Q25" s="756"/>
      <c r="R25" s="756"/>
      <c r="S25" s="756"/>
      <c r="T25" s="756"/>
      <c r="U25" s="756"/>
      <c r="V25" s="757"/>
    </row>
    <row r="26" spans="1:46" s="35" customFormat="1" ht="15" customHeight="1" x14ac:dyDescent="0.2">
      <c r="A26" s="53"/>
      <c r="B26" s="54"/>
      <c r="C26" s="54"/>
      <c r="D26" s="54"/>
      <c r="F26" s="758" t="s">
        <v>392</v>
      </c>
      <c r="G26" s="759"/>
      <c r="H26" s="759"/>
      <c r="I26" s="759"/>
      <c r="J26" s="759"/>
      <c r="K26" s="759"/>
      <c r="L26" s="759"/>
      <c r="M26" s="759"/>
      <c r="N26" s="759"/>
      <c r="O26" s="759"/>
      <c r="P26" s="759"/>
      <c r="Q26" s="759"/>
      <c r="R26" s="759"/>
      <c r="S26" s="759"/>
      <c r="T26" s="759"/>
      <c r="U26" s="759"/>
      <c r="V26" s="760"/>
    </row>
    <row r="27" spans="1:46" s="35" customFormat="1" ht="15.75" x14ac:dyDescent="0.25">
      <c r="F27" s="36"/>
      <c r="G27" s="36"/>
      <c r="K27" s="36"/>
      <c r="Q27" s="45"/>
      <c r="R27" s="45"/>
      <c r="U27" s="45"/>
      <c r="V27" s="45"/>
      <c r="W27" s="46"/>
      <c r="X27" s="46"/>
      <c r="Y27" s="46"/>
      <c r="Z27" s="46"/>
      <c r="AA27" s="46"/>
      <c r="AB27" s="46"/>
      <c r="AC27" s="46"/>
      <c r="AD27" s="46"/>
      <c r="AE27" s="46"/>
      <c r="AF27" s="46"/>
      <c r="AG27" s="46"/>
      <c r="AH27" s="46"/>
      <c r="AI27" s="46"/>
      <c r="AJ27" s="46"/>
      <c r="AK27" s="46"/>
      <c r="AL27" s="46"/>
      <c r="AM27" s="46"/>
      <c r="AN27" s="46"/>
      <c r="AO27" s="46"/>
      <c r="AP27" s="46"/>
      <c r="AQ27" s="46"/>
      <c r="AR27" s="45"/>
      <c r="AS27" s="45"/>
    </row>
    <row r="28" spans="1:46" ht="15" customHeight="1" x14ac:dyDescent="0.2">
      <c r="F28" s="768" t="s">
        <v>725</v>
      </c>
      <c r="G28" s="768"/>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row>
    <row r="29" spans="1:46" ht="15" customHeight="1" x14ac:dyDescent="0.2">
      <c r="F29" s="765" t="s">
        <v>780</v>
      </c>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765"/>
      <c r="AN29" s="765"/>
      <c r="AO29" s="765"/>
      <c r="AP29" s="765"/>
      <c r="AQ29" s="765"/>
    </row>
    <row r="30" spans="1:46" ht="15" customHeight="1" x14ac:dyDescent="0.2">
      <c r="F30" s="765" t="s">
        <v>136</v>
      </c>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row>
    <row r="31" spans="1:46" ht="15" customHeight="1" x14ac:dyDescent="0.2">
      <c r="F31" s="765" t="s">
        <v>731</v>
      </c>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5"/>
      <c r="AO31" s="765"/>
      <c r="AP31" s="765"/>
      <c r="AQ31" s="765"/>
    </row>
    <row r="32" spans="1:46" ht="15" customHeight="1" x14ac:dyDescent="0.2">
      <c r="F32" s="765" t="s">
        <v>730</v>
      </c>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5"/>
      <c r="AO32" s="765"/>
      <c r="AP32" s="765"/>
      <c r="AQ32" s="765"/>
    </row>
  </sheetData>
  <sheetProtection algorithmName="SHA-512" hashValue="rIYHF+OlKt6kSZH9jsujGM7peeOaeFugDxYrM5yeunN7hL/7Spt2ksYYCsmEj4hiaPbU73RDEn3KjVRnrn56hw==" saltValue="thZ+U0eZzj3HLJUy3X9VHw==" spinCount="100000" sheet="1" objects="1" scenarios="1" selectLockedCells="1"/>
  <mergeCells count="31">
    <mergeCell ref="AS10:AT10"/>
    <mergeCell ref="Q10:R10"/>
    <mergeCell ref="AG10:AH10"/>
    <mergeCell ref="AO10:AP10"/>
    <mergeCell ref="F2:AT2"/>
    <mergeCell ref="O9:V9"/>
    <mergeCell ref="G9:N9"/>
    <mergeCell ref="W9:Z9"/>
    <mergeCell ref="AA9:AD9"/>
    <mergeCell ref="W8:AD8"/>
    <mergeCell ref="AE9:AL9"/>
    <mergeCell ref="AM9:AT9"/>
    <mergeCell ref="AE8:AT8"/>
    <mergeCell ref="G8:V8"/>
    <mergeCell ref="I10:J10"/>
    <mergeCell ref="M10:N10"/>
    <mergeCell ref="F21:Z21"/>
    <mergeCell ref="F32:AQ32"/>
    <mergeCell ref="F8:F10"/>
    <mergeCell ref="F29:AQ29"/>
    <mergeCell ref="F30:AQ30"/>
    <mergeCell ref="F31:AQ31"/>
    <mergeCell ref="F28:AQ28"/>
    <mergeCell ref="AK10:AL10"/>
    <mergeCell ref="F23:V23"/>
    <mergeCell ref="F24:V24"/>
    <mergeCell ref="F25:V25"/>
    <mergeCell ref="F26:V26"/>
    <mergeCell ref="U10:V10"/>
    <mergeCell ref="Y10:Z10"/>
    <mergeCell ref="AC10:AD10"/>
  </mergeCells>
  <dataValidations count="1">
    <dataValidation type="decimal" allowBlank="1" showInputMessage="1" showErrorMessage="1" sqref="AQ11:AQ18 K11:K18 O11:O18 AA11:AA18 AE11:AE18 S11:S18 AM11:AM18 AI11:AI18 W11:W18 G11:G18">
      <formula1>0</formula1>
      <formula2>9999999999</formula2>
    </dataValidation>
  </dataValidations>
  <pageMargins left="0.23622047244094491" right="0.23622047244094491" top="0.74803149606299213" bottom="0.74803149606299213" header="0.31496062992125984" footer="0.31496062992125984"/>
  <pageSetup paperSize="9" scale="51"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8" r:id="rId4" name="Button 4">
              <controlPr defaultSize="0" print="0" autoFill="0" autoPict="0" macro="[0]!MainBody">
                <anchor moveWithCells="1" sizeWithCells="1">
                  <from>
                    <xdr:col>5</xdr:col>
                    <xdr:colOff>161925</xdr:colOff>
                    <xdr:row>1</xdr:row>
                    <xdr:rowOff>47625</xdr:rowOff>
                  </from>
                  <to>
                    <xdr:col>5</xdr:col>
                    <xdr:colOff>1114425</xdr:colOff>
                    <xdr:row>1</xdr:row>
                    <xdr:rowOff>485775</xdr:rowOff>
                  </to>
                </anchor>
              </controlPr>
            </control>
          </mc:Choice>
        </mc:AlternateContent>
        <mc:AlternateContent xmlns:mc="http://schemas.openxmlformats.org/markup-compatibility/2006">
          <mc:Choice Requires="x14">
            <control shapeId="16389" r:id="rId5" name="Button 5">
              <controlPr defaultSize="0" print="0" autoFill="0" autoPict="0" macro="[0]!RestoreColours">
                <anchor moveWithCells="1" sizeWithCells="1">
                  <from>
                    <xdr:col>5</xdr:col>
                    <xdr:colOff>1219200</xdr:colOff>
                    <xdr:row>1</xdr:row>
                    <xdr:rowOff>28575</xdr:rowOff>
                  </from>
                  <to>
                    <xdr:col>6</xdr:col>
                    <xdr:colOff>514350</xdr:colOff>
                    <xdr:row>1</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'Footnotes list'!$D$9:$D$58</xm:f>
          </x14:formula1>
          <xm:sqref>AO11:AO18</xm:sqref>
        </x14:dataValidation>
        <x14:dataValidation type="list" allowBlank="1" showInputMessage="1" showErrorMessage="1">
          <x14:formula1>
            <xm:f>'Footnotes list'!$D$9:$D$58</xm:f>
          </x14:formula1>
          <xm:sqref>M11:M18</xm:sqref>
        </x14:dataValidation>
        <x14:dataValidation type="list" allowBlank="1" showInputMessage="1" showErrorMessage="1">
          <x14:formula1>
            <xm:f>'Footnotes list'!$D$9:$D$58</xm:f>
          </x14:formula1>
          <xm:sqref>Q11:Q18</xm:sqref>
        </x14:dataValidation>
        <x14:dataValidation type="list" allowBlank="1" showInputMessage="1" showErrorMessage="1">
          <x14:formula1>
            <xm:f>'Footnotes list'!$D$9:$D$58</xm:f>
          </x14:formula1>
          <xm:sqref>U11:U18</xm:sqref>
        </x14:dataValidation>
        <x14:dataValidation type="list" allowBlank="1" showInputMessage="1" showErrorMessage="1">
          <x14:formula1>
            <xm:f>'Footnotes list'!$D$9:$D$58</xm:f>
          </x14:formula1>
          <xm:sqref>Y11:Y18</xm:sqref>
        </x14:dataValidation>
        <x14:dataValidation type="list" allowBlank="1" showInputMessage="1" showErrorMessage="1">
          <x14:formula1>
            <xm:f>'Footnotes list'!$D$9:$D$58</xm:f>
          </x14:formula1>
          <xm:sqref>AC11:AC18</xm:sqref>
        </x14:dataValidation>
        <x14:dataValidation type="list" allowBlank="1" showInputMessage="1" showErrorMessage="1">
          <x14:formula1>
            <xm:f>'Footnotes list'!$D$9:$D$58</xm:f>
          </x14:formula1>
          <xm:sqref>AG11:AG18</xm:sqref>
        </x14:dataValidation>
        <x14:dataValidation type="list" allowBlank="1" showInputMessage="1" showErrorMessage="1">
          <x14:formula1>
            <xm:f>'Footnotes list'!$D$9:$D$58</xm:f>
          </x14:formula1>
          <xm:sqref>AK11:AK18</xm:sqref>
        </x14:dataValidation>
        <x14:dataValidation type="list" allowBlank="1" showInputMessage="1" showErrorMessage="1">
          <x14:formula1>
            <xm:f>'Footnotes list'!$D$9:$D$58</xm:f>
          </x14:formula1>
          <xm:sqref>AS11:AS18</xm:sqref>
        </x14:dataValidation>
        <x14:dataValidation type="list" allowBlank="1" showInputMessage="1" showErrorMessage="1">
          <x14:formula1>
            <xm:f>Lists!$D$2:$D$8</xm:f>
          </x14:formula1>
          <xm:sqref>H11:H18 AB11:AB18 AF11:AF18 X11:X18 AN11:AN18 T11:T18 L11:L18 P11:P18 AJ11:AJ18 AR11:AR18</xm:sqref>
        </x14:dataValidation>
        <x14:dataValidation type="list" allowBlank="1" showInputMessage="1" showErrorMessage="1">
          <x14:formula1>
            <xm:f>'Footnotes list'!$D$9:$D$58</xm:f>
          </x14:formula1>
          <xm:sqref>I11:I18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266865"/>
    <pageSetUpPr fitToPage="1"/>
  </sheetPr>
  <dimension ref="A1:G109"/>
  <sheetViews>
    <sheetView workbookViewId="0"/>
  </sheetViews>
  <sheetFormatPr defaultColWidth="8.7109375" defaultRowHeight="12.75" x14ac:dyDescent="0.2"/>
  <cols>
    <col min="1" max="1" width="14.5703125" style="531" customWidth="1"/>
    <col min="2" max="2" width="19.85546875" style="531" customWidth="1"/>
    <col min="3" max="3" width="9.7109375" style="531" customWidth="1"/>
    <col min="4" max="4" width="16.28515625" style="531" customWidth="1"/>
    <col min="5" max="5" width="59.28515625" style="530" customWidth="1"/>
    <col min="6" max="6" width="13.140625" style="531" customWidth="1"/>
    <col min="7" max="7" width="0" style="530" hidden="1" customWidth="1"/>
    <col min="8" max="16384" width="8.7109375" style="530"/>
  </cols>
  <sheetData>
    <row r="1" spans="1:7" x14ac:dyDescent="0.2">
      <c r="A1" s="529" t="s">
        <v>474</v>
      </c>
      <c r="B1" s="529" t="s">
        <v>475</v>
      </c>
      <c r="C1" s="529" t="s">
        <v>476</v>
      </c>
      <c r="D1" s="529" t="s">
        <v>477</v>
      </c>
      <c r="E1" s="529" t="s">
        <v>22</v>
      </c>
      <c r="F1" s="529" t="s">
        <v>419</v>
      </c>
      <c r="G1" s="529" t="s">
        <v>478</v>
      </c>
    </row>
    <row r="2" spans="1:7" x14ac:dyDescent="0.2">
      <c r="A2" s="640" t="s">
        <v>856</v>
      </c>
      <c r="B2" s="530" t="s">
        <v>655</v>
      </c>
      <c r="C2" s="530" t="s">
        <v>460</v>
      </c>
      <c r="D2" s="530" t="s">
        <v>412</v>
      </c>
      <c r="E2" s="530" t="s">
        <v>769</v>
      </c>
      <c r="F2" s="530" t="s">
        <v>424</v>
      </c>
      <c r="G2" s="530">
        <v>16777215</v>
      </c>
    </row>
    <row r="3" spans="1:7" x14ac:dyDescent="0.2">
      <c r="A3" s="530"/>
      <c r="B3" s="530"/>
      <c r="C3" s="530"/>
      <c r="D3" s="530"/>
      <c r="F3" s="530"/>
    </row>
    <row r="4" spans="1:7" x14ac:dyDescent="0.2">
      <c r="A4" s="530"/>
      <c r="B4" s="530"/>
      <c r="C4" s="530"/>
      <c r="D4" s="530"/>
      <c r="F4" s="530"/>
    </row>
    <row r="5" spans="1:7" x14ac:dyDescent="0.2">
      <c r="A5" s="530"/>
      <c r="B5" s="530"/>
      <c r="C5" s="530"/>
      <c r="D5" s="530"/>
      <c r="F5" s="530"/>
    </row>
    <row r="6" spans="1:7" x14ac:dyDescent="0.2">
      <c r="A6" s="530"/>
      <c r="B6" s="530"/>
      <c r="C6" s="530"/>
      <c r="D6" s="530"/>
      <c r="F6" s="530"/>
    </row>
    <row r="7" spans="1:7" x14ac:dyDescent="0.2">
      <c r="A7" s="530"/>
      <c r="B7" s="530"/>
      <c r="C7" s="530"/>
      <c r="D7" s="530"/>
      <c r="F7" s="530"/>
    </row>
    <row r="8" spans="1:7" x14ac:dyDescent="0.2">
      <c r="A8" s="530"/>
      <c r="B8" s="530"/>
      <c r="C8" s="530"/>
      <c r="D8" s="530"/>
      <c r="F8" s="530"/>
    </row>
    <row r="9" spans="1:7" x14ac:dyDescent="0.2">
      <c r="A9" s="530"/>
      <c r="B9" s="530"/>
      <c r="C9" s="530"/>
      <c r="D9" s="530"/>
      <c r="F9" s="530"/>
    </row>
    <row r="10" spans="1:7" x14ac:dyDescent="0.2">
      <c r="A10" s="530"/>
      <c r="B10" s="530"/>
      <c r="C10" s="530"/>
      <c r="D10" s="530"/>
      <c r="F10" s="530"/>
    </row>
    <row r="11" spans="1:7" x14ac:dyDescent="0.2">
      <c r="A11" s="530"/>
      <c r="B11" s="530"/>
      <c r="C11" s="530"/>
      <c r="D11" s="530"/>
      <c r="F11" s="530"/>
    </row>
    <row r="12" spans="1:7" x14ac:dyDescent="0.2">
      <c r="A12" s="530"/>
      <c r="B12" s="530"/>
      <c r="C12" s="530"/>
      <c r="D12" s="530"/>
      <c r="F12" s="530"/>
    </row>
    <row r="13" spans="1:7" x14ac:dyDescent="0.2">
      <c r="A13" s="530"/>
      <c r="B13" s="530"/>
      <c r="C13" s="530"/>
      <c r="D13" s="530"/>
      <c r="F13" s="530"/>
    </row>
    <row r="14" spans="1:7" x14ac:dyDescent="0.2">
      <c r="A14" s="530"/>
      <c r="B14" s="530"/>
      <c r="C14" s="530"/>
      <c r="D14" s="530"/>
      <c r="F14" s="530"/>
    </row>
    <row r="15" spans="1:7" x14ac:dyDescent="0.2">
      <c r="A15" s="530"/>
      <c r="B15" s="530"/>
      <c r="C15" s="530"/>
      <c r="D15" s="530"/>
      <c r="F15" s="530"/>
    </row>
    <row r="16" spans="1:7" x14ac:dyDescent="0.2">
      <c r="A16" s="530"/>
      <c r="B16" s="530"/>
      <c r="C16" s="530"/>
      <c r="D16" s="530"/>
      <c r="F16" s="530"/>
    </row>
    <row r="17" spans="1:6" x14ac:dyDescent="0.2">
      <c r="A17" s="530"/>
      <c r="B17" s="530"/>
      <c r="C17" s="530"/>
      <c r="D17" s="530"/>
      <c r="F17" s="530"/>
    </row>
    <row r="18" spans="1:6" x14ac:dyDescent="0.2">
      <c r="A18" s="530"/>
      <c r="B18" s="530"/>
      <c r="C18" s="530"/>
      <c r="D18" s="530"/>
      <c r="F18" s="530"/>
    </row>
    <row r="19" spans="1:6" x14ac:dyDescent="0.2">
      <c r="A19" s="530"/>
      <c r="B19" s="530"/>
      <c r="C19" s="530"/>
      <c r="D19" s="530"/>
      <c r="F19" s="530"/>
    </row>
    <row r="20" spans="1:6" x14ac:dyDescent="0.2">
      <c r="A20" s="530"/>
      <c r="B20" s="530"/>
      <c r="C20" s="530"/>
      <c r="D20" s="530"/>
      <c r="F20" s="530"/>
    </row>
    <row r="21" spans="1:6" x14ac:dyDescent="0.2">
      <c r="A21" s="530"/>
      <c r="B21" s="530"/>
      <c r="C21" s="530"/>
      <c r="D21" s="530"/>
      <c r="F21" s="530"/>
    </row>
    <row r="22" spans="1:6" x14ac:dyDescent="0.2">
      <c r="A22" s="530"/>
      <c r="B22" s="530"/>
      <c r="C22" s="530"/>
      <c r="D22" s="530"/>
      <c r="F22" s="530"/>
    </row>
    <row r="23" spans="1:6" x14ac:dyDescent="0.2">
      <c r="A23" s="530"/>
      <c r="B23" s="530"/>
      <c r="C23" s="530"/>
      <c r="D23" s="530"/>
      <c r="F23" s="530"/>
    </row>
    <row r="24" spans="1:6" x14ac:dyDescent="0.2">
      <c r="A24" s="530"/>
      <c r="B24" s="530"/>
      <c r="C24" s="530"/>
      <c r="D24" s="530"/>
      <c r="F24" s="530"/>
    </row>
    <row r="25" spans="1:6" x14ac:dyDescent="0.2">
      <c r="A25" s="530"/>
      <c r="B25" s="530"/>
      <c r="C25" s="530"/>
      <c r="D25" s="530"/>
      <c r="F25" s="530"/>
    </row>
    <row r="26" spans="1:6" x14ac:dyDescent="0.2">
      <c r="A26" s="530"/>
      <c r="B26" s="530"/>
      <c r="C26" s="530"/>
      <c r="D26" s="530"/>
      <c r="F26" s="530"/>
    </row>
    <row r="27" spans="1:6" x14ac:dyDescent="0.2">
      <c r="A27" s="530"/>
      <c r="B27" s="530"/>
      <c r="C27" s="530"/>
      <c r="D27" s="530"/>
      <c r="F27" s="530"/>
    </row>
    <row r="28" spans="1:6" x14ac:dyDescent="0.2">
      <c r="A28" s="530"/>
      <c r="B28" s="530"/>
      <c r="C28" s="530"/>
      <c r="D28" s="530"/>
      <c r="F28" s="530"/>
    </row>
    <row r="29" spans="1:6" x14ac:dyDescent="0.2">
      <c r="A29" s="530"/>
      <c r="B29" s="530"/>
      <c r="C29" s="530"/>
      <c r="D29" s="530"/>
      <c r="F29" s="530"/>
    </row>
    <row r="30" spans="1:6" x14ac:dyDescent="0.2">
      <c r="A30" s="530"/>
      <c r="B30" s="530"/>
      <c r="C30" s="530"/>
      <c r="D30" s="530"/>
      <c r="F30" s="530"/>
    </row>
    <row r="31" spans="1:6" x14ac:dyDescent="0.2">
      <c r="A31" s="530"/>
      <c r="B31" s="530"/>
      <c r="C31" s="530"/>
      <c r="D31" s="530"/>
      <c r="F31" s="530"/>
    </row>
    <row r="32" spans="1:6" x14ac:dyDescent="0.2">
      <c r="A32" s="530"/>
      <c r="B32" s="530"/>
      <c r="C32" s="530"/>
      <c r="D32" s="530"/>
      <c r="F32" s="530"/>
    </row>
    <row r="33" spans="1:6" x14ac:dyDescent="0.2">
      <c r="A33" s="530"/>
      <c r="B33" s="530"/>
      <c r="C33" s="530"/>
      <c r="D33" s="530"/>
      <c r="F33" s="530"/>
    </row>
    <row r="34" spans="1:6" x14ac:dyDescent="0.2">
      <c r="A34" s="530"/>
      <c r="B34" s="530"/>
      <c r="C34" s="530"/>
      <c r="D34" s="530"/>
      <c r="F34" s="530"/>
    </row>
    <row r="35" spans="1:6" x14ac:dyDescent="0.2">
      <c r="A35" s="530"/>
      <c r="B35" s="530"/>
      <c r="C35" s="530"/>
      <c r="D35" s="530"/>
      <c r="F35" s="530"/>
    </row>
    <row r="36" spans="1:6" x14ac:dyDescent="0.2">
      <c r="A36" s="530"/>
      <c r="B36" s="530"/>
      <c r="C36" s="530"/>
      <c r="D36" s="530"/>
      <c r="F36" s="530"/>
    </row>
    <row r="37" spans="1:6" x14ac:dyDescent="0.2">
      <c r="A37" s="530"/>
      <c r="B37" s="530"/>
      <c r="C37" s="530"/>
      <c r="D37" s="530"/>
      <c r="F37" s="530"/>
    </row>
    <row r="38" spans="1:6" x14ac:dyDescent="0.2">
      <c r="A38" s="530"/>
      <c r="B38" s="530"/>
      <c r="C38" s="530"/>
      <c r="D38" s="530"/>
      <c r="F38" s="530"/>
    </row>
    <row r="39" spans="1:6" x14ac:dyDescent="0.2">
      <c r="A39" s="530"/>
      <c r="B39" s="530"/>
      <c r="C39" s="530"/>
      <c r="D39" s="530"/>
      <c r="F39" s="530"/>
    </row>
    <row r="40" spans="1:6" x14ac:dyDescent="0.2">
      <c r="A40" s="530"/>
      <c r="B40" s="530"/>
      <c r="C40" s="530"/>
      <c r="D40" s="530"/>
      <c r="F40" s="530"/>
    </row>
    <row r="41" spans="1:6" x14ac:dyDescent="0.2">
      <c r="A41" s="530"/>
      <c r="B41" s="530"/>
      <c r="C41" s="530"/>
      <c r="D41" s="530"/>
      <c r="F41" s="530"/>
    </row>
    <row r="42" spans="1:6" x14ac:dyDescent="0.2">
      <c r="A42" s="530"/>
      <c r="B42" s="530"/>
      <c r="C42" s="530"/>
      <c r="D42" s="530"/>
      <c r="F42" s="530"/>
    </row>
    <row r="43" spans="1:6" x14ac:dyDescent="0.2">
      <c r="A43" s="530"/>
      <c r="B43" s="530"/>
      <c r="C43" s="530"/>
      <c r="D43" s="530"/>
      <c r="F43" s="530"/>
    </row>
    <row r="44" spans="1:6" x14ac:dyDescent="0.2">
      <c r="A44" s="530"/>
      <c r="B44" s="530"/>
      <c r="C44" s="530"/>
      <c r="D44" s="530"/>
      <c r="F44" s="530"/>
    </row>
    <row r="45" spans="1:6" x14ac:dyDescent="0.2">
      <c r="A45" s="530"/>
      <c r="B45" s="530"/>
      <c r="C45" s="530"/>
      <c r="D45" s="530"/>
      <c r="F45" s="530"/>
    </row>
    <row r="46" spans="1:6" x14ac:dyDescent="0.2">
      <c r="A46" s="530"/>
      <c r="B46" s="530"/>
      <c r="C46" s="530"/>
      <c r="D46" s="530"/>
      <c r="F46" s="530"/>
    </row>
    <row r="47" spans="1:6" x14ac:dyDescent="0.2">
      <c r="A47" s="530"/>
      <c r="B47" s="530"/>
      <c r="C47" s="530"/>
      <c r="D47" s="530"/>
      <c r="F47" s="530"/>
    </row>
    <row r="48" spans="1:6" x14ac:dyDescent="0.2">
      <c r="A48" s="530"/>
      <c r="B48" s="530"/>
      <c r="C48" s="530"/>
      <c r="D48" s="530"/>
      <c r="F48" s="530"/>
    </row>
    <row r="49" spans="1:6" x14ac:dyDescent="0.2">
      <c r="A49" s="530"/>
      <c r="B49" s="530"/>
      <c r="C49" s="530"/>
      <c r="D49" s="530"/>
      <c r="F49" s="530"/>
    </row>
    <row r="50" spans="1:6" x14ac:dyDescent="0.2">
      <c r="A50" s="530"/>
      <c r="B50" s="530"/>
      <c r="C50" s="530"/>
      <c r="D50" s="530"/>
      <c r="F50" s="530"/>
    </row>
    <row r="51" spans="1:6" x14ac:dyDescent="0.2">
      <c r="A51" s="530"/>
      <c r="B51" s="530"/>
      <c r="C51" s="530"/>
      <c r="D51" s="530"/>
      <c r="F51" s="530"/>
    </row>
    <row r="52" spans="1:6" x14ac:dyDescent="0.2">
      <c r="A52" s="530"/>
      <c r="B52" s="530"/>
      <c r="C52" s="530"/>
      <c r="D52" s="530"/>
      <c r="F52" s="530"/>
    </row>
    <row r="53" spans="1:6" x14ac:dyDescent="0.2">
      <c r="A53" s="530"/>
      <c r="B53" s="530"/>
      <c r="C53" s="530"/>
      <c r="D53" s="530"/>
      <c r="F53" s="530"/>
    </row>
    <row r="54" spans="1:6" x14ac:dyDescent="0.2">
      <c r="A54" s="530"/>
      <c r="B54" s="530"/>
      <c r="C54" s="530"/>
      <c r="D54" s="530"/>
      <c r="F54" s="530"/>
    </row>
    <row r="55" spans="1:6" x14ac:dyDescent="0.2">
      <c r="A55" s="530"/>
      <c r="B55" s="530"/>
      <c r="C55" s="530"/>
      <c r="D55" s="530"/>
      <c r="F55" s="530"/>
    </row>
    <row r="56" spans="1:6" x14ac:dyDescent="0.2">
      <c r="A56" s="530"/>
      <c r="B56" s="530"/>
      <c r="C56" s="530"/>
      <c r="D56" s="530"/>
      <c r="F56" s="530"/>
    </row>
    <row r="57" spans="1:6" x14ac:dyDescent="0.2">
      <c r="A57" s="530"/>
      <c r="B57" s="530"/>
      <c r="C57" s="530"/>
      <c r="D57" s="530"/>
      <c r="F57" s="530"/>
    </row>
    <row r="58" spans="1:6" x14ac:dyDescent="0.2">
      <c r="A58" s="530"/>
      <c r="B58" s="530"/>
      <c r="C58" s="530"/>
      <c r="D58" s="530"/>
      <c r="F58" s="530"/>
    </row>
    <row r="59" spans="1:6" x14ac:dyDescent="0.2">
      <c r="A59" s="530"/>
      <c r="B59" s="530"/>
      <c r="C59" s="530"/>
      <c r="D59" s="530"/>
      <c r="F59" s="530"/>
    </row>
    <row r="60" spans="1:6" x14ac:dyDescent="0.2">
      <c r="A60" s="530"/>
      <c r="B60" s="530"/>
      <c r="C60" s="530"/>
      <c r="D60" s="530"/>
      <c r="F60" s="530"/>
    </row>
    <row r="61" spans="1:6" x14ac:dyDescent="0.2">
      <c r="A61" s="530"/>
      <c r="B61" s="530"/>
      <c r="C61" s="530"/>
      <c r="D61" s="530"/>
      <c r="F61" s="530"/>
    </row>
    <row r="62" spans="1:6" x14ac:dyDescent="0.2">
      <c r="A62" s="530"/>
      <c r="B62" s="530"/>
      <c r="C62" s="530"/>
      <c r="D62" s="530"/>
      <c r="F62" s="530"/>
    </row>
    <row r="63" spans="1:6" x14ac:dyDescent="0.2">
      <c r="A63" s="530"/>
      <c r="B63" s="530"/>
      <c r="C63" s="530"/>
      <c r="D63" s="530"/>
      <c r="F63" s="530"/>
    </row>
    <row r="64" spans="1:6" x14ac:dyDescent="0.2">
      <c r="A64" s="530"/>
      <c r="B64" s="530"/>
      <c r="C64" s="530"/>
      <c r="D64" s="530"/>
      <c r="F64" s="530"/>
    </row>
    <row r="65" spans="1:6" x14ac:dyDescent="0.2">
      <c r="A65" s="530"/>
      <c r="B65" s="530"/>
      <c r="C65" s="530"/>
      <c r="D65" s="530"/>
      <c r="F65" s="530"/>
    </row>
    <row r="66" spans="1:6" x14ac:dyDescent="0.2">
      <c r="A66" s="530"/>
      <c r="B66" s="530"/>
      <c r="C66" s="530"/>
      <c r="D66" s="530"/>
      <c r="F66" s="530"/>
    </row>
    <row r="67" spans="1:6" x14ac:dyDescent="0.2">
      <c r="A67" s="530"/>
      <c r="B67" s="530"/>
      <c r="C67" s="530"/>
      <c r="D67" s="530"/>
      <c r="F67" s="530"/>
    </row>
    <row r="68" spans="1:6" x14ac:dyDescent="0.2">
      <c r="A68" s="530"/>
      <c r="B68" s="530"/>
      <c r="C68" s="530"/>
      <c r="D68" s="530"/>
      <c r="F68" s="530"/>
    </row>
    <row r="69" spans="1:6" x14ac:dyDescent="0.2">
      <c r="A69" s="530"/>
      <c r="B69" s="530"/>
      <c r="C69" s="530"/>
      <c r="D69" s="530"/>
      <c r="F69" s="530"/>
    </row>
    <row r="70" spans="1:6" x14ac:dyDescent="0.2">
      <c r="A70" s="530"/>
      <c r="B70" s="530"/>
      <c r="C70" s="530"/>
      <c r="D70" s="530"/>
      <c r="F70" s="530"/>
    </row>
    <row r="71" spans="1:6" x14ac:dyDescent="0.2">
      <c r="A71" s="530"/>
      <c r="B71" s="530"/>
      <c r="C71" s="530"/>
      <c r="D71" s="530"/>
      <c r="F71" s="530"/>
    </row>
    <row r="72" spans="1:6" x14ac:dyDescent="0.2">
      <c r="A72" s="530"/>
      <c r="B72" s="530"/>
      <c r="C72" s="530"/>
      <c r="D72" s="530"/>
      <c r="F72" s="530"/>
    </row>
    <row r="73" spans="1:6" x14ac:dyDescent="0.2">
      <c r="A73" s="530"/>
      <c r="B73" s="530"/>
      <c r="C73" s="530"/>
      <c r="D73" s="530"/>
      <c r="F73" s="530"/>
    </row>
    <row r="74" spans="1:6" x14ac:dyDescent="0.2">
      <c r="A74" s="530"/>
      <c r="B74" s="530"/>
      <c r="C74" s="530"/>
      <c r="D74" s="530"/>
      <c r="F74" s="530"/>
    </row>
    <row r="75" spans="1:6" x14ac:dyDescent="0.2">
      <c r="A75" s="530"/>
      <c r="B75" s="530"/>
      <c r="C75" s="530"/>
      <c r="D75" s="530"/>
      <c r="F75" s="530"/>
    </row>
    <row r="76" spans="1:6" x14ac:dyDescent="0.2">
      <c r="A76" s="530"/>
      <c r="B76" s="530"/>
      <c r="C76" s="530"/>
      <c r="D76" s="530"/>
      <c r="F76" s="530"/>
    </row>
    <row r="77" spans="1:6" x14ac:dyDescent="0.2">
      <c r="A77" s="530"/>
      <c r="B77" s="530"/>
      <c r="C77" s="530"/>
      <c r="D77" s="530"/>
      <c r="F77" s="530"/>
    </row>
    <row r="78" spans="1:6" x14ac:dyDescent="0.2">
      <c r="A78" s="530"/>
      <c r="B78" s="530"/>
      <c r="C78" s="530"/>
      <c r="D78" s="530"/>
      <c r="F78" s="530"/>
    </row>
    <row r="79" spans="1:6" x14ac:dyDescent="0.2">
      <c r="A79" s="530"/>
      <c r="B79" s="530"/>
      <c r="C79" s="530"/>
      <c r="D79" s="530"/>
      <c r="F79" s="530"/>
    </row>
    <row r="80" spans="1:6" x14ac:dyDescent="0.2">
      <c r="A80" s="530"/>
      <c r="B80" s="530"/>
      <c r="C80" s="530"/>
      <c r="D80" s="530"/>
      <c r="F80" s="530"/>
    </row>
    <row r="81" spans="1:6" x14ac:dyDescent="0.2">
      <c r="A81" s="530"/>
      <c r="B81" s="530"/>
      <c r="C81" s="530"/>
      <c r="D81" s="530"/>
      <c r="F81" s="530"/>
    </row>
    <row r="82" spans="1:6" x14ac:dyDescent="0.2">
      <c r="A82" s="530"/>
      <c r="B82" s="530"/>
      <c r="C82" s="530"/>
      <c r="D82" s="530"/>
      <c r="F82" s="530"/>
    </row>
    <row r="83" spans="1:6" x14ac:dyDescent="0.2">
      <c r="A83" s="530"/>
      <c r="B83" s="530"/>
      <c r="C83" s="530"/>
      <c r="D83" s="530"/>
      <c r="F83" s="530"/>
    </row>
    <row r="84" spans="1:6" x14ac:dyDescent="0.2">
      <c r="A84" s="530"/>
      <c r="B84" s="530"/>
      <c r="C84" s="530"/>
      <c r="D84" s="530"/>
      <c r="F84" s="530"/>
    </row>
    <row r="85" spans="1:6" x14ac:dyDescent="0.2">
      <c r="A85" s="530"/>
      <c r="B85" s="530"/>
      <c r="C85" s="530"/>
      <c r="D85" s="530"/>
      <c r="F85" s="530"/>
    </row>
    <row r="86" spans="1:6" x14ac:dyDescent="0.2">
      <c r="A86" s="530"/>
      <c r="B86" s="530"/>
      <c r="C86" s="530"/>
      <c r="D86" s="530"/>
      <c r="F86" s="530"/>
    </row>
    <row r="87" spans="1:6" x14ac:dyDescent="0.2">
      <c r="A87" s="530"/>
      <c r="B87" s="530"/>
      <c r="C87" s="530"/>
      <c r="D87" s="530"/>
      <c r="F87" s="530"/>
    </row>
    <row r="88" spans="1:6" x14ac:dyDescent="0.2">
      <c r="A88" s="530"/>
      <c r="B88" s="530"/>
      <c r="C88" s="530"/>
      <c r="D88" s="530"/>
      <c r="F88" s="530"/>
    </row>
    <row r="89" spans="1:6" x14ac:dyDescent="0.2">
      <c r="A89" s="530"/>
      <c r="B89" s="530"/>
      <c r="C89" s="530"/>
      <c r="D89" s="530"/>
      <c r="F89" s="530"/>
    </row>
    <row r="90" spans="1:6" x14ac:dyDescent="0.2">
      <c r="A90" s="530"/>
      <c r="B90" s="530"/>
      <c r="C90" s="530"/>
      <c r="D90" s="530"/>
      <c r="F90" s="530"/>
    </row>
    <row r="91" spans="1:6" x14ac:dyDescent="0.2">
      <c r="A91" s="530"/>
      <c r="B91" s="530"/>
      <c r="C91" s="530"/>
      <c r="D91" s="530"/>
      <c r="F91" s="530"/>
    </row>
    <row r="92" spans="1:6" x14ac:dyDescent="0.2">
      <c r="A92" s="530"/>
      <c r="B92" s="530"/>
      <c r="C92" s="530"/>
      <c r="D92" s="530"/>
      <c r="F92" s="530"/>
    </row>
    <row r="93" spans="1:6" x14ac:dyDescent="0.2">
      <c r="A93" s="530"/>
      <c r="B93" s="530"/>
      <c r="C93" s="530"/>
      <c r="D93" s="530"/>
      <c r="F93" s="530"/>
    </row>
    <row r="94" spans="1:6" x14ac:dyDescent="0.2">
      <c r="A94" s="530"/>
      <c r="B94" s="530"/>
      <c r="C94" s="530"/>
      <c r="D94" s="530"/>
      <c r="F94" s="530"/>
    </row>
    <row r="95" spans="1:6" x14ac:dyDescent="0.2">
      <c r="A95" s="530"/>
      <c r="B95" s="530"/>
      <c r="C95" s="530"/>
      <c r="D95" s="530"/>
      <c r="F95" s="530"/>
    </row>
    <row r="96" spans="1:6" x14ac:dyDescent="0.2">
      <c r="A96" s="530"/>
      <c r="B96" s="530"/>
      <c r="C96" s="530"/>
      <c r="D96" s="530"/>
      <c r="F96" s="530"/>
    </row>
    <row r="97" spans="1:6" x14ac:dyDescent="0.2">
      <c r="A97" s="530"/>
      <c r="B97" s="530"/>
      <c r="C97" s="530"/>
      <c r="D97" s="530"/>
      <c r="F97" s="530"/>
    </row>
    <row r="98" spans="1:6" x14ac:dyDescent="0.2">
      <c r="A98" s="530"/>
      <c r="B98" s="530"/>
      <c r="C98" s="530"/>
      <c r="D98" s="530"/>
      <c r="F98" s="530"/>
    </row>
    <row r="99" spans="1:6" x14ac:dyDescent="0.2">
      <c r="A99" s="530"/>
      <c r="B99" s="530"/>
      <c r="C99" s="530"/>
      <c r="D99" s="530"/>
      <c r="F99" s="530"/>
    </row>
    <row r="100" spans="1:6" x14ac:dyDescent="0.2">
      <c r="A100" s="530"/>
      <c r="B100" s="530"/>
      <c r="C100" s="530"/>
      <c r="D100" s="530"/>
      <c r="F100" s="530"/>
    </row>
    <row r="101" spans="1:6" x14ac:dyDescent="0.2">
      <c r="A101" s="530"/>
      <c r="B101" s="530"/>
      <c r="C101" s="530"/>
      <c r="D101" s="530"/>
      <c r="F101" s="530"/>
    </row>
    <row r="102" spans="1:6" x14ac:dyDescent="0.2">
      <c r="A102" s="530"/>
      <c r="B102" s="530"/>
      <c r="C102" s="530"/>
      <c r="D102" s="530"/>
      <c r="F102" s="530"/>
    </row>
    <row r="103" spans="1:6" x14ac:dyDescent="0.2">
      <c r="A103" s="530"/>
      <c r="B103" s="530"/>
      <c r="C103" s="530"/>
      <c r="D103" s="530"/>
      <c r="F103" s="530"/>
    </row>
    <row r="104" spans="1:6" x14ac:dyDescent="0.2">
      <c r="A104" s="530"/>
      <c r="B104" s="530"/>
      <c r="C104" s="530"/>
      <c r="D104" s="530"/>
      <c r="F104" s="530"/>
    </row>
    <row r="105" spans="1:6" x14ac:dyDescent="0.2">
      <c r="A105" s="530"/>
      <c r="B105" s="530"/>
      <c r="C105" s="530"/>
      <c r="D105" s="530"/>
      <c r="F105" s="530"/>
    </row>
    <row r="106" spans="1:6" x14ac:dyDescent="0.2">
      <c r="A106" s="530"/>
      <c r="B106" s="530"/>
      <c r="C106" s="530"/>
      <c r="D106" s="530"/>
      <c r="F106" s="530"/>
    </row>
    <row r="107" spans="1:6" x14ac:dyDescent="0.2">
      <c r="A107" s="530"/>
      <c r="B107" s="530"/>
      <c r="C107" s="530"/>
      <c r="D107" s="530"/>
      <c r="F107" s="530"/>
    </row>
    <row r="108" spans="1:6" x14ac:dyDescent="0.2">
      <c r="A108" s="530"/>
      <c r="B108" s="530"/>
      <c r="C108" s="530"/>
      <c r="D108" s="530"/>
      <c r="F108" s="530"/>
    </row>
    <row r="109" spans="1:6" x14ac:dyDescent="0.2">
      <c r="A109" s="530"/>
      <c r="B109" s="530"/>
      <c r="C109" s="530"/>
      <c r="D109" s="530"/>
      <c r="F109" s="530"/>
    </row>
  </sheetData>
  <sheetProtection algorithmName="SHA-512" hashValue="K5kB2Hz5Z+friXVluu/7QlG3OCzkBXVPlykiYh+L5LzmmAG7wrUO//4rxmXn+uiAswxbS7u/XWjxsjzMAwRPDA==" saltValue="lscHmFtgIa601hEJH6iHVQ==" spinCount="100000" sheet="1" objects="1" scenarios="1" insertHyperlinks="0" autoFilter="0"/>
  <autoFilter ref="B1:F109"/>
  <hyperlinks>
    <hyperlink ref="A2" location="'Table_3'!G15" display="Go to cell"/>
  </hyperlinks>
  <pageMargins left="0.70866141732283472" right="0.70866141732283472" top="0.74803149606299213" bottom="0.74803149606299213" header="0.31496062992125984" footer="0.31496062992125984"/>
  <pageSetup paperSize="9" fitToHeight="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030A0"/>
  </sheetPr>
  <dimension ref="A1:G33"/>
  <sheetViews>
    <sheetView workbookViewId="0"/>
  </sheetViews>
  <sheetFormatPr defaultRowHeight="12.75" x14ac:dyDescent="0.2"/>
  <cols>
    <col min="1" max="1" width="11.5703125" style="174" customWidth="1"/>
    <col min="2" max="2" width="22.28515625" customWidth="1"/>
    <col min="3" max="3" width="12.140625" customWidth="1"/>
    <col min="4" max="4" width="83.42578125" customWidth="1"/>
    <col min="5" max="5" width="9.140625" style="174"/>
    <col min="6" max="6" width="12" customWidth="1"/>
    <col min="7" max="7" width="95.7109375" customWidth="1"/>
  </cols>
  <sheetData>
    <row r="1" spans="1:7" x14ac:dyDescent="0.2">
      <c r="A1" s="257" t="s">
        <v>646</v>
      </c>
      <c r="B1" s="255" t="s">
        <v>396</v>
      </c>
      <c r="C1" s="254" t="s">
        <v>476</v>
      </c>
      <c r="D1" s="254" t="s">
        <v>495</v>
      </c>
      <c r="E1" s="257" t="s">
        <v>497</v>
      </c>
      <c r="F1" s="257" t="s">
        <v>496</v>
      </c>
      <c r="G1" s="257" t="s">
        <v>647</v>
      </c>
    </row>
    <row r="2" spans="1:7" x14ac:dyDescent="0.2">
      <c r="A2" s="548" t="s">
        <v>644</v>
      </c>
      <c r="B2" s="543" t="s">
        <v>9</v>
      </c>
      <c r="C2" s="543" t="s">
        <v>407</v>
      </c>
      <c r="D2" s="543" t="s">
        <v>498</v>
      </c>
      <c r="E2" s="544">
        <v>1.1000000000000001</v>
      </c>
      <c r="F2" s="545">
        <v>44109</v>
      </c>
      <c r="G2" s="546"/>
    </row>
    <row r="3" spans="1:7" x14ac:dyDescent="0.2">
      <c r="A3" s="544" t="s">
        <v>644</v>
      </c>
      <c r="B3" s="543" t="s">
        <v>9</v>
      </c>
      <c r="C3" s="543" t="s">
        <v>520</v>
      </c>
      <c r="D3" s="543" t="s">
        <v>521</v>
      </c>
      <c r="E3" s="544">
        <v>1.1000000000000001</v>
      </c>
      <c r="F3" s="545">
        <v>44109</v>
      </c>
      <c r="G3" s="546"/>
    </row>
    <row r="4" spans="1:7" x14ac:dyDescent="0.2">
      <c r="A4" s="544" t="s">
        <v>644</v>
      </c>
      <c r="B4" s="543" t="s">
        <v>410</v>
      </c>
      <c r="C4" s="543" t="s">
        <v>500</v>
      </c>
      <c r="D4" s="543" t="s">
        <v>499</v>
      </c>
      <c r="E4" s="544">
        <v>1.1000000000000001</v>
      </c>
      <c r="F4" s="545">
        <v>44109</v>
      </c>
      <c r="G4" s="546"/>
    </row>
    <row r="5" spans="1:7" x14ac:dyDescent="0.2">
      <c r="A5" s="544" t="s">
        <v>644</v>
      </c>
      <c r="B5" s="543" t="s">
        <v>410</v>
      </c>
      <c r="C5" s="543"/>
      <c r="D5" s="547" t="s">
        <v>514</v>
      </c>
      <c r="E5" s="548" t="s">
        <v>518</v>
      </c>
      <c r="F5" s="545">
        <v>44109</v>
      </c>
      <c r="G5" s="546"/>
    </row>
    <row r="6" spans="1:7" x14ac:dyDescent="0.2">
      <c r="A6" s="544" t="s">
        <v>644</v>
      </c>
      <c r="B6" s="543" t="s">
        <v>410</v>
      </c>
      <c r="C6" s="543"/>
      <c r="D6" s="543" t="s">
        <v>509</v>
      </c>
      <c r="E6" s="548" t="s">
        <v>518</v>
      </c>
      <c r="F6" s="545">
        <v>44109</v>
      </c>
      <c r="G6" s="546"/>
    </row>
    <row r="7" spans="1:7" x14ac:dyDescent="0.2">
      <c r="A7" s="544" t="s">
        <v>644</v>
      </c>
      <c r="B7" s="543" t="s">
        <v>411</v>
      </c>
      <c r="C7" s="543" t="s">
        <v>516</v>
      </c>
      <c r="D7" s="543" t="s">
        <v>517</v>
      </c>
      <c r="E7" s="544">
        <v>1.1000000000000001</v>
      </c>
      <c r="F7" s="545">
        <v>44109</v>
      </c>
      <c r="G7" s="546"/>
    </row>
    <row r="8" spans="1:7" x14ac:dyDescent="0.2">
      <c r="A8" s="551" t="s">
        <v>645</v>
      </c>
      <c r="B8" s="549" t="s">
        <v>642</v>
      </c>
      <c r="C8" s="550"/>
      <c r="D8" s="549" t="s">
        <v>648</v>
      </c>
      <c r="E8" s="551" t="s">
        <v>641</v>
      </c>
      <c r="F8" s="552">
        <v>44299</v>
      </c>
      <c r="G8" s="549" t="s">
        <v>643</v>
      </c>
    </row>
    <row r="9" spans="1:7" x14ac:dyDescent="0.2">
      <c r="A9" s="553" t="s">
        <v>645</v>
      </c>
      <c r="B9" s="549" t="s">
        <v>649</v>
      </c>
      <c r="C9" s="550"/>
      <c r="D9" s="550" t="s">
        <v>650</v>
      </c>
      <c r="E9" s="553" t="s">
        <v>641</v>
      </c>
      <c r="F9" s="552">
        <v>44300</v>
      </c>
      <c r="G9" s="550"/>
    </row>
    <row r="10" spans="1:7" x14ac:dyDescent="0.2">
      <c r="A10" s="553" t="s">
        <v>645</v>
      </c>
      <c r="B10" s="549"/>
      <c r="C10" s="550"/>
      <c r="D10" s="550" t="s">
        <v>651</v>
      </c>
      <c r="E10" s="553" t="s">
        <v>641</v>
      </c>
      <c r="F10" s="552">
        <v>44300</v>
      </c>
      <c r="G10" s="550"/>
    </row>
    <row r="11" spans="1:7" x14ac:dyDescent="0.2">
      <c r="A11" s="553" t="s">
        <v>645</v>
      </c>
      <c r="B11" s="549"/>
      <c r="C11" s="550"/>
      <c r="D11" s="550" t="s">
        <v>652</v>
      </c>
      <c r="E11" s="553" t="s">
        <v>641</v>
      </c>
      <c r="F11" s="552">
        <v>44300</v>
      </c>
      <c r="G11" s="549"/>
    </row>
    <row r="12" spans="1:7" x14ac:dyDescent="0.2">
      <c r="A12" s="553" t="s">
        <v>645</v>
      </c>
      <c r="B12" s="550" t="s">
        <v>653</v>
      </c>
      <c r="C12" s="550"/>
      <c r="D12" s="550" t="s">
        <v>654</v>
      </c>
      <c r="E12" s="553" t="s">
        <v>641</v>
      </c>
      <c r="F12" s="552">
        <v>44300</v>
      </c>
      <c r="G12" s="550"/>
    </row>
    <row r="13" spans="1:7" x14ac:dyDescent="0.2">
      <c r="A13" s="553" t="s">
        <v>645</v>
      </c>
      <c r="B13" s="550" t="s">
        <v>655</v>
      </c>
      <c r="C13" s="550" t="s">
        <v>656</v>
      </c>
      <c r="D13" s="550" t="s">
        <v>657</v>
      </c>
      <c r="E13" s="551" t="s">
        <v>641</v>
      </c>
      <c r="F13" s="552">
        <v>44306</v>
      </c>
      <c r="G13" s="550"/>
    </row>
    <row r="14" spans="1:7" s="583" customFormat="1" x14ac:dyDescent="0.2">
      <c r="A14" s="579" t="s">
        <v>644</v>
      </c>
      <c r="B14" s="580" t="s">
        <v>655</v>
      </c>
      <c r="C14" s="580" t="s">
        <v>666</v>
      </c>
      <c r="D14" s="580" t="s">
        <v>667</v>
      </c>
      <c r="E14" s="581" t="s">
        <v>641</v>
      </c>
      <c r="F14" s="582">
        <v>44321</v>
      </c>
      <c r="G14" s="580"/>
    </row>
    <row r="15" spans="1:7" s="584" customFormat="1" x14ac:dyDescent="0.2">
      <c r="A15" s="790">
        <v>2022</v>
      </c>
      <c r="B15" s="790"/>
      <c r="C15" s="790"/>
      <c r="D15" s="790"/>
      <c r="E15" s="611"/>
      <c r="F15" s="611"/>
      <c r="G15" s="611"/>
    </row>
    <row r="16" spans="1:7" x14ac:dyDescent="0.2">
      <c r="A16" s="544" t="s">
        <v>644</v>
      </c>
      <c r="B16" s="543" t="s">
        <v>672</v>
      </c>
      <c r="C16" s="543"/>
      <c r="D16" s="543" t="s">
        <v>673</v>
      </c>
      <c r="E16" s="544" t="s">
        <v>682</v>
      </c>
      <c r="F16" s="545">
        <v>44379</v>
      </c>
      <c r="G16" s="546"/>
    </row>
    <row r="17" spans="1:7" x14ac:dyDescent="0.2">
      <c r="A17" s="544" t="s">
        <v>644</v>
      </c>
      <c r="B17" s="543" t="s">
        <v>674</v>
      </c>
      <c r="C17" s="543"/>
      <c r="D17" s="543" t="s">
        <v>675</v>
      </c>
      <c r="E17" s="544" t="s">
        <v>682</v>
      </c>
      <c r="F17" s="545">
        <v>44384</v>
      </c>
      <c r="G17" s="546"/>
    </row>
    <row r="18" spans="1:7" x14ac:dyDescent="0.2">
      <c r="A18" s="544" t="s">
        <v>644</v>
      </c>
      <c r="B18" s="543" t="s">
        <v>361</v>
      </c>
      <c r="C18" s="543" t="s">
        <v>676</v>
      </c>
      <c r="D18" s="543" t="s">
        <v>677</v>
      </c>
      <c r="E18" s="544" t="s">
        <v>682</v>
      </c>
      <c r="F18" s="545">
        <v>44384</v>
      </c>
      <c r="G18" s="546"/>
    </row>
    <row r="19" spans="1:7" x14ac:dyDescent="0.2">
      <c r="A19" s="544" t="s">
        <v>644</v>
      </c>
      <c r="B19" s="543" t="s">
        <v>649</v>
      </c>
      <c r="C19" s="543"/>
      <c r="D19" s="543" t="s">
        <v>680</v>
      </c>
      <c r="E19" s="544" t="s">
        <v>682</v>
      </c>
      <c r="F19" s="545">
        <v>44428</v>
      </c>
      <c r="G19" s="546"/>
    </row>
    <row r="20" spans="1:7" x14ac:dyDescent="0.2">
      <c r="A20" s="544" t="s">
        <v>644</v>
      </c>
      <c r="B20" s="543" t="s">
        <v>649</v>
      </c>
      <c r="C20" s="543"/>
      <c r="D20" s="543" t="s">
        <v>681</v>
      </c>
      <c r="E20" s="544" t="s">
        <v>682</v>
      </c>
      <c r="F20" s="545">
        <v>44428</v>
      </c>
      <c r="G20" s="546"/>
    </row>
    <row r="21" spans="1:7" x14ac:dyDescent="0.2">
      <c r="A21" s="544" t="s">
        <v>644</v>
      </c>
      <c r="B21" s="543" t="s">
        <v>649</v>
      </c>
      <c r="C21" s="543"/>
      <c r="D21" s="543" t="s">
        <v>678</v>
      </c>
      <c r="E21" s="544" t="s">
        <v>682</v>
      </c>
      <c r="F21" s="545">
        <v>44428</v>
      </c>
      <c r="G21" s="546"/>
    </row>
    <row r="22" spans="1:7" x14ac:dyDescent="0.2">
      <c r="A22" s="602" t="s">
        <v>644</v>
      </c>
      <c r="B22" s="603" t="s">
        <v>649</v>
      </c>
      <c r="C22" s="603"/>
      <c r="D22" s="603" t="s">
        <v>679</v>
      </c>
      <c r="E22" s="602" t="s">
        <v>682</v>
      </c>
      <c r="F22" s="604">
        <v>44428</v>
      </c>
      <c r="G22" s="605"/>
    </row>
    <row r="23" spans="1:7" x14ac:dyDescent="0.2">
      <c r="A23" s="606" t="s">
        <v>683</v>
      </c>
      <c r="B23" s="607" t="s">
        <v>649</v>
      </c>
      <c r="C23" s="607"/>
      <c r="D23" s="607" t="s">
        <v>698</v>
      </c>
      <c r="E23" s="606" t="s">
        <v>682</v>
      </c>
      <c r="F23" s="608">
        <v>44622</v>
      </c>
      <c r="G23" s="607"/>
    </row>
    <row r="24" spans="1:7" x14ac:dyDescent="0.2">
      <c r="A24" s="790">
        <v>2023</v>
      </c>
      <c r="B24" s="790"/>
      <c r="C24" s="790"/>
      <c r="D24" s="790"/>
      <c r="E24" s="602"/>
      <c r="F24" s="604"/>
      <c r="G24" s="603"/>
    </row>
    <row r="25" spans="1:7" x14ac:dyDescent="0.2">
      <c r="A25" s="600" t="s">
        <v>683</v>
      </c>
      <c r="B25" s="609" t="s">
        <v>10</v>
      </c>
      <c r="C25" s="610" t="s">
        <v>750</v>
      </c>
      <c r="D25" s="609" t="s">
        <v>703</v>
      </c>
      <c r="E25" s="600" t="s">
        <v>702</v>
      </c>
      <c r="F25" s="601">
        <v>44936</v>
      </c>
      <c r="G25" s="49" t="s">
        <v>704</v>
      </c>
    </row>
    <row r="26" spans="1:7" x14ac:dyDescent="0.2">
      <c r="A26" s="600" t="s">
        <v>683</v>
      </c>
      <c r="B26" s="609" t="s">
        <v>714</v>
      </c>
      <c r="C26" s="610"/>
      <c r="D26" s="609" t="s">
        <v>715</v>
      </c>
      <c r="E26" s="600" t="s">
        <v>702</v>
      </c>
      <c r="F26" s="601">
        <v>44936</v>
      </c>
    </row>
    <row r="27" spans="1:7" x14ac:dyDescent="0.2">
      <c r="B27" s="49" t="s">
        <v>732</v>
      </c>
      <c r="D27" s="49" t="s">
        <v>751</v>
      </c>
      <c r="E27" s="600" t="s">
        <v>702</v>
      </c>
      <c r="F27" s="601">
        <v>44937</v>
      </c>
    </row>
    <row r="28" spans="1:7" x14ac:dyDescent="0.2">
      <c r="B28" s="49" t="s">
        <v>732</v>
      </c>
      <c r="C28" s="49" t="s">
        <v>756</v>
      </c>
      <c r="D28" s="49" t="s">
        <v>755</v>
      </c>
      <c r="E28" s="600" t="s">
        <v>702</v>
      </c>
      <c r="F28" s="601">
        <v>44937</v>
      </c>
    </row>
    <row r="29" spans="1:7" x14ac:dyDescent="0.2">
      <c r="B29" s="49" t="s">
        <v>732</v>
      </c>
      <c r="C29" s="49" t="s">
        <v>757</v>
      </c>
      <c r="D29" s="49" t="s">
        <v>758</v>
      </c>
      <c r="E29" s="600" t="s">
        <v>702</v>
      </c>
      <c r="F29" s="601">
        <v>44937</v>
      </c>
    </row>
    <row r="30" spans="1:7" x14ac:dyDescent="0.2">
      <c r="B30" s="49" t="s">
        <v>655</v>
      </c>
      <c r="C30" s="49" t="s">
        <v>752</v>
      </c>
      <c r="D30" s="49" t="s">
        <v>753</v>
      </c>
      <c r="E30" s="600" t="s">
        <v>702</v>
      </c>
      <c r="F30" s="601">
        <v>44937</v>
      </c>
      <c r="G30" s="49" t="s">
        <v>754</v>
      </c>
    </row>
    <row r="31" spans="1:7" x14ac:dyDescent="0.2">
      <c r="B31" s="49" t="s">
        <v>732</v>
      </c>
      <c r="C31" s="49" t="s">
        <v>759</v>
      </c>
      <c r="D31" s="49" t="s">
        <v>760</v>
      </c>
      <c r="E31" s="600" t="s">
        <v>702</v>
      </c>
      <c r="F31" s="601"/>
      <c r="G31" s="49"/>
    </row>
    <row r="32" spans="1:7" x14ac:dyDescent="0.2">
      <c r="B32" t="s">
        <v>748</v>
      </c>
      <c r="D32" t="s">
        <v>749</v>
      </c>
      <c r="E32" s="600" t="s">
        <v>702</v>
      </c>
      <c r="F32" s="601">
        <v>44938</v>
      </c>
    </row>
    <row r="33" spans="2:6" x14ac:dyDescent="0.2">
      <c r="B33" s="49" t="s">
        <v>655</v>
      </c>
      <c r="C33" t="s">
        <v>776</v>
      </c>
      <c r="D33" t="s">
        <v>775</v>
      </c>
      <c r="E33" s="600" t="s">
        <v>702</v>
      </c>
      <c r="F33" s="601">
        <v>44992</v>
      </c>
    </row>
  </sheetData>
  <sheetProtection algorithmName="SHA-512" hashValue="MCn/qo0GHjaP/yme5YRH58QXu0QjzPAAHh/N67/4AXVBXsQEaacSZPg+ShAJEUC6hxr8xxyU8s7QTvMTo2takg==" saltValue="jwiU4eSCu8SlXgIZGgSMgw==" spinCount="100000" sheet="1" selectLockedCells="1" selectUnlockedCells="1"/>
  <mergeCells count="2">
    <mergeCell ref="A15:D15"/>
    <mergeCell ref="A24:D2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K48"/>
  <sheetViews>
    <sheetView workbookViewId="0">
      <selection activeCell="A42" sqref="A42:XFD42"/>
    </sheetView>
  </sheetViews>
  <sheetFormatPr defaultColWidth="9.140625" defaultRowHeight="12.75" x14ac:dyDescent="0.2"/>
  <cols>
    <col min="1" max="1" width="24.85546875" customWidth="1"/>
    <col min="2" max="2" width="12.7109375" style="55" bestFit="1" customWidth="1"/>
    <col min="3" max="3" width="9.5703125" style="105" customWidth="1"/>
    <col min="4" max="4" width="10.140625" style="105" bestFit="1" customWidth="1"/>
    <col min="5" max="5" width="34.140625" style="105" customWidth="1"/>
    <col min="6" max="6" width="3.85546875" style="105" customWidth="1"/>
    <col min="7" max="7" width="9.28515625" style="105" customWidth="1"/>
    <col min="8" max="8" width="34.140625" style="105" customWidth="1"/>
    <col min="9" max="9" width="9.140625" style="105"/>
    <col min="10" max="10" width="22" style="105" customWidth="1"/>
    <col min="11" max="11" width="78.42578125" style="346" customWidth="1"/>
    <col min="12" max="16384" width="9.140625" style="105"/>
  </cols>
  <sheetData>
    <row r="1" spans="1:11" ht="44.25" thickBot="1" x14ac:dyDescent="0.3">
      <c r="A1" s="106" t="s">
        <v>32</v>
      </c>
      <c r="B1" s="106" t="s">
        <v>33</v>
      </c>
      <c r="C1" s="107"/>
      <c r="D1" s="107" t="s">
        <v>335</v>
      </c>
      <c r="E1" s="107" t="s">
        <v>336</v>
      </c>
      <c r="F1" s="444"/>
      <c r="G1" s="445" t="s">
        <v>640</v>
      </c>
      <c r="H1" s="446" t="s">
        <v>336</v>
      </c>
      <c r="J1" s="344" t="s">
        <v>575</v>
      </c>
      <c r="K1" s="345" t="s">
        <v>576</v>
      </c>
    </row>
    <row r="2" spans="1:11" ht="15" x14ac:dyDescent="0.25">
      <c r="A2" s="108" t="s">
        <v>38</v>
      </c>
      <c r="B2" s="109" t="s">
        <v>39</v>
      </c>
      <c r="C2" s="110"/>
      <c r="D2" s="111" t="s">
        <v>306</v>
      </c>
      <c r="E2" s="105" t="s">
        <v>228</v>
      </c>
      <c r="J2" s="791" t="s">
        <v>577</v>
      </c>
      <c r="K2" s="792"/>
    </row>
    <row r="3" spans="1:11" ht="15" x14ac:dyDescent="0.25">
      <c r="A3" s="108" t="s">
        <v>42</v>
      </c>
      <c r="B3" s="109" t="s">
        <v>43</v>
      </c>
      <c r="C3" s="112"/>
      <c r="D3" s="111" t="s">
        <v>307</v>
      </c>
      <c r="E3" s="105" t="s">
        <v>229</v>
      </c>
      <c r="J3" s="448" t="s">
        <v>578</v>
      </c>
      <c r="K3" s="449" t="s">
        <v>0</v>
      </c>
    </row>
    <row r="4" spans="1:11" ht="15" x14ac:dyDescent="0.25">
      <c r="A4" s="108" t="s">
        <v>389</v>
      </c>
      <c r="B4" s="109" t="s">
        <v>48</v>
      </c>
      <c r="C4" s="112"/>
      <c r="D4" s="111" t="s">
        <v>308</v>
      </c>
      <c r="E4" s="105" t="s">
        <v>230</v>
      </c>
      <c r="J4" s="448" t="s">
        <v>579</v>
      </c>
      <c r="K4" s="449" t="s">
        <v>1</v>
      </c>
    </row>
    <row r="5" spans="1:11" ht="15.75" thickBot="1" x14ac:dyDescent="0.3">
      <c r="A5" s="108" t="s">
        <v>49</v>
      </c>
      <c r="B5" s="109" t="s">
        <v>50</v>
      </c>
      <c r="C5" s="112"/>
      <c r="D5" s="105" t="s">
        <v>39</v>
      </c>
      <c r="J5" s="450" t="s">
        <v>580</v>
      </c>
      <c r="K5" s="451" t="s">
        <v>2</v>
      </c>
    </row>
    <row r="6" spans="1:11" ht="15" x14ac:dyDescent="0.25">
      <c r="A6" s="108" t="s">
        <v>57</v>
      </c>
      <c r="B6" s="109" t="s">
        <v>58</v>
      </c>
      <c r="C6" s="112"/>
      <c r="D6" s="105" t="s">
        <v>386</v>
      </c>
      <c r="J6" s="793" t="s">
        <v>581</v>
      </c>
      <c r="K6" s="794"/>
    </row>
    <row r="7" spans="1:11" ht="15" x14ac:dyDescent="0.25">
      <c r="A7" s="108" t="s">
        <v>51</v>
      </c>
      <c r="B7" s="109" t="s">
        <v>52</v>
      </c>
      <c r="C7" s="112"/>
      <c r="D7" s="105" t="s">
        <v>387</v>
      </c>
      <c r="J7" s="452" t="s">
        <v>582</v>
      </c>
      <c r="K7" s="453" t="s">
        <v>583</v>
      </c>
    </row>
    <row r="8" spans="1:11" ht="15" x14ac:dyDescent="0.25">
      <c r="A8" s="108" t="s">
        <v>65</v>
      </c>
      <c r="B8" s="109" t="s">
        <v>66</v>
      </c>
      <c r="C8" s="112"/>
      <c r="D8" s="105" t="s">
        <v>388</v>
      </c>
      <c r="J8" s="452" t="s">
        <v>584</v>
      </c>
      <c r="K8" s="453">
        <v>2023</v>
      </c>
    </row>
    <row r="9" spans="1:11" ht="15.75" thickBot="1" x14ac:dyDescent="0.3">
      <c r="A9" s="108" t="s">
        <v>59</v>
      </c>
      <c r="B9" s="109" t="s">
        <v>60</v>
      </c>
      <c r="C9" s="112"/>
      <c r="J9" s="454" t="s">
        <v>585</v>
      </c>
      <c r="K9" s="455" t="s">
        <v>846</v>
      </c>
    </row>
    <row r="10" spans="1:11" ht="15.75" thickBot="1" x14ac:dyDescent="0.3">
      <c r="A10" s="108" t="s">
        <v>97</v>
      </c>
      <c r="B10" s="109" t="s">
        <v>98</v>
      </c>
      <c r="C10" s="112"/>
      <c r="J10" s="452" t="s">
        <v>586</v>
      </c>
      <c r="K10" s="456" t="s">
        <v>847</v>
      </c>
    </row>
    <row r="11" spans="1:11" ht="15" x14ac:dyDescent="0.25">
      <c r="A11" s="108" t="s">
        <v>55</v>
      </c>
      <c r="B11" s="109" t="s">
        <v>56</v>
      </c>
      <c r="C11" s="112"/>
      <c r="J11" s="795" t="s">
        <v>587</v>
      </c>
      <c r="K11" s="796"/>
    </row>
    <row r="12" spans="1:11" ht="15" x14ac:dyDescent="0.25">
      <c r="A12" s="108" t="s">
        <v>44</v>
      </c>
      <c r="B12" s="109" t="s">
        <v>45</v>
      </c>
      <c r="C12" s="112"/>
      <c r="J12" s="457" t="s">
        <v>588</v>
      </c>
      <c r="K12" s="458" t="s">
        <v>589</v>
      </c>
    </row>
    <row r="13" spans="1:11" ht="15" x14ac:dyDescent="0.25">
      <c r="A13" s="108" t="s">
        <v>67</v>
      </c>
      <c r="B13" s="109" t="s">
        <v>68</v>
      </c>
      <c r="C13" s="112"/>
      <c r="J13" s="457" t="s">
        <v>590</v>
      </c>
      <c r="K13" s="458" t="s">
        <v>591</v>
      </c>
    </row>
    <row r="14" spans="1:11" ht="15" x14ac:dyDescent="0.25">
      <c r="A14" s="108" t="s">
        <v>46</v>
      </c>
      <c r="B14" s="109" t="s">
        <v>47</v>
      </c>
      <c r="C14" s="112"/>
      <c r="J14" s="459" t="s">
        <v>592</v>
      </c>
      <c r="K14" s="460" t="s">
        <v>479</v>
      </c>
    </row>
    <row r="15" spans="1:11" ht="15.75" thickBot="1" x14ac:dyDescent="0.3">
      <c r="A15" s="108" t="s">
        <v>74</v>
      </c>
      <c r="B15" s="109" t="s">
        <v>75</v>
      </c>
      <c r="C15" s="112"/>
      <c r="J15" s="461" t="s">
        <v>593</v>
      </c>
      <c r="K15" s="462" t="s">
        <v>480</v>
      </c>
    </row>
    <row r="16" spans="1:11" ht="15" x14ac:dyDescent="0.2">
      <c r="A16" s="108" t="s">
        <v>76</v>
      </c>
      <c r="B16" s="109" t="s">
        <v>77</v>
      </c>
      <c r="C16" s="112"/>
      <c r="J16" s="797" t="s">
        <v>594</v>
      </c>
      <c r="K16" s="798"/>
    </row>
    <row r="17" spans="1:11" ht="15" x14ac:dyDescent="0.2">
      <c r="A17" s="108" t="s">
        <v>70</v>
      </c>
      <c r="B17" s="109" t="s">
        <v>71</v>
      </c>
      <c r="C17" s="112"/>
      <c r="J17" s="463" t="s">
        <v>595</v>
      </c>
      <c r="K17" s="447" t="s">
        <v>481</v>
      </c>
    </row>
    <row r="18" spans="1:11" ht="15" x14ac:dyDescent="0.2">
      <c r="A18" s="108" t="s">
        <v>61</v>
      </c>
      <c r="B18" s="109" t="s">
        <v>62</v>
      </c>
      <c r="C18" s="112"/>
      <c r="J18" s="463" t="s">
        <v>596</v>
      </c>
      <c r="K18" s="447" t="s">
        <v>29</v>
      </c>
    </row>
    <row r="19" spans="1:11" ht="15" x14ac:dyDescent="0.2">
      <c r="A19" s="108" t="s">
        <v>78</v>
      </c>
      <c r="B19" s="109" t="s">
        <v>79</v>
      </c>
      <c r="C19" s="112"/>
      <c r="J19" s="463" t="s">
        <v>597</v>
      </c>
      <c r="K19" s="447" t="s">
        <v>28</v>
      </c>
    </row>
    <row r="20" spans="1:11" ht="15.75" thickBot="1" x14ac:dyDescent="0.3">
      <c r="A20" s="108" t="s">
        <v>82</v>
      </c>
      <c r="B20" s="109" t="s">
        <v>83</v>
      </c>
      <c r="C20" s="112"/>
      <c r="J20" s="464" t="s">
        <v>598</v>
      </c>
      <c r="K20" s="465" t="s">
        <v>821</v>
      </c>
    </row>
    <row r="21" spans="1:11" ht="15" x14ac:dyDescent="0.2">
      <c r="A21" s="108" t="s">
        <v>36</v>
      </c>
      <c r="B21" s="109" t="s">
        <v>37</v>
      </c>
      <c r="C21" s="112"/>
    </row>
    <row r="22" spans="1:11" ht="15" x14ac:dyDescent="0.2">
      <c r="A22" s="108" t="s">
        <v>86</v>
      </c>
      <c r="B22" s="109" t="s">
        <v>87</v>
      </c>
      <c r="C22" s="112"/>
    </row>
    <row r="23" spans="1:11" ht="15" x14ac:dyDescent="0.2">
      <c r="A23" s="108" t="s">
        <v>88</v>
      </c>
      <c r="B23" s="109" t="s">
        <v>89</v>
      </c>
      <c r="C23" s="112"/>
    </row>
    <row r="24" spans="1:11" ht="15" x14ac:dyDescent="0.2">
      <c r="A24" s="108" t="s">
        <v>90</v>
      </c>
      <c r="B24" s="109" t="s">
        <v>91</v>
      </c>
      <c r="C24" s="112"/>
    </row>
    <row r="25" spans="1:11" ht="15" x14ac:dyDescent="0.2">
      <c r="A25" s="108" t="s">
        <v>95</v>
      </c>
      <c r="B25" s="109" t="s">
        <v>96</v>
      </c>
      <c r="C25" s="112"/>
      <c r="F25" s="49"/>
      <c r="G25" s="49"/>
      <c r="H25" s="49"/>
    </row>
    <row r="26" spans="1:11" ht="15" x14ac:dyDescent="0.2">
      <c r="A26" s="108" t="s">
        <v>390</v>
      </c>
      <c r="B26" s="109" t="s">
        <v>94</v>
      </c>
      <c r="C26" s="112"/>
      <c r="F26" s="49"/>
      <c r="G26" s="49"/>
      <c r="H26" s="49"/>
    </row>
    <row r="27" spans="1:11" ht="15" x14ac:dyDescent="0.2">
      <c r="A27" s="108" t="s">
        <v>53</v>
      </c>
      <c r="B27" s="109" t="s">
        <v>54</v>
      </c>
      <c r="C27" s="112"/>
    </row>
    <row r="28" spans="1:11" ht="15" x14ac:dyDescent="0.2">
      <c r="A28" s="108" t="s">
        <v>99</v>
      </c>
      <c r="B28" s="109" t="s">
        <v>100</v>
      </c>
      <c r="C28" s="112"/>
    </row>
    <row r="29" spans="1:11" ht="15" x14ac:dyDescent="0.2">
      <c r="A29" s="108" t="s">
        <v>63</v>
      </c>
      <c r="B29" s="109" t="s">
        <v>64</v>
      </c>
      <c r="C29" s="112"/>
    </row>
    <row r="30" spans="1:11" ht="15" x14ac:dyDescent="0.2">
      <c r="A30" s="108" t="s">
        <v>72</v>
      </c>
      <c r="B30" s="109" t="s">
        <v>73</v>
      </c>
      <c r="C30" s="112"/>
    </row>
    <row r="31" spans="1:11" ht="15" x14ac:dyDescent="0.2">
      <c r="A31" s="108" t="s">
        <v>84</v>
      </c>
      <c r="B31" s="109" t="s">
        <v>85</v>
      </c>
      <c r="C31" s="112"/>
    </row>
    <row r="32" spans="1:11" ht="15" x14ac:dyDescent="0.2">
      <c r="A32" s="108" t="s">
        <v>101</v>
      </c>
      <c r="B32" s="109" t="s">
        <v>102</v>
      </c>
      <c r="C32" s="112"/>
    </row>
    <row r="33" spans="1:11" ht="15" x14ac:dyDescent="0.2">
      <c r="A33" s="108" t="s">
        <v>80</v>
      </c>
      <c r="B33" s="109" t="s">
        <v>81</v>
      </c>
      <c r="C33" s="112"/>
    </row>
    <row r="34" spans="1:11" ht="15" x14ac:dyDescent="0.2">
      <c r="A34" s="108" t="s">
        <v>337</v>
      </c>
      <c r="B34" s="109" t="s">
        <v>103</v>
      </c>
      <c r="C34" s="112"/>
    </row>
    <row r="35" spans="1:11" ht="15" x14ac:dyDescent="0.2">
      <c r="A35" s="108" t="s">
        <v>34</v>
      </c>
      <c r="B35" s="109" t="s">
        <v>35</v>
      </c>
      <c r="C35" s="112"/>
    </row>
    <row r="36" spans="1:11" ht="15" x14ac:dyDescent="0.2">
      <c r="A36" s="108" t="s">
        <v>92</v>
      </c>
      <c r="B36" s="109" t="s">
        <v>93</v>
      </c>
      <c r="C36" s="112"/>
    </row>
    <row r="37" spans="1:11" ht="15" x14ac:dyDescent="0.2">
      <c r="A37" s="108" t="s">
        <v>104</v>
      </c>
      <c r="B37" s="109" t="s">
        <v>105</v>
      </c>
      <c r="C37" s="112"/>
    </row>
    <row r="38" spans="1:11" ht="15" x14ac:dyDescent="0.2">
      <c r="A38" s="108" t="s">
        <v>40</v>
      </c>
      <c r="B38" s="109" t="s">
        <v>41</v>
      </c>
      <c r="C38" s="112"/>
    </row>
    <row r="39" spans="1:11" ht="15" x14ac:dyDescent="0.2">
      <c r="A39" s="108" t="s">
        <v>391</v>
      </c>
      <c r="B39" s="109" t="s">
        <v>69</v>
      </c>
      <c r="C39" s="112"/>
    </row>
    <row r="40" spans="1:11" ht="15" x14ac:dyDescent="0.2">
      <c r="A40" s="108" t="s">
        <v>671</v>
      </c>
      <c r="B40" s="109" t="s">
        <v>670</v>
      </c>
      <c r="C40" s="112"/>
    </row>
    <row r="41" spans="1:11" ht="15" x14ac:dyDescent="0.2">
      <c r="A41" s="108"/>
      <c r="B41" s="109"/>
      <c r="C41" s="112"/>
    </row>
    <row r="42" spans="1:11" customFormat="1" ht="15" hidden="1" x14ac:dyDescent="0.25">
      <c r="A42" s="644" t="s">
        <v>829</v>
      </c>
      <c r="B42" s="554"/>
      <c r="F42" s="105"/>
      <c r="G42" s="105"/>
      <c r="H42" s="105"/>
      <c r="J42" s="105"/>
      <c r="K42" s="346"/>
    </row>
    <row r="43" spans="1:11" customFormat="1" x14ac:dyDescent="0.2">
      <c r="B43" s="55"/>
      <c r="F43" s="105"/>
      <c r="G43" s="105"/>
      <c r="H43" s="105"/>
      <c r="J43" s="105"/>
      <c r="K43" s="346"/>
    </row>
    <row r="46" spans="1:11" x14ac:dyDescent="0.2">
      <c r="J46"/>
      <c r="K46" s="347"/>
    </row>
    <row r="47" spans="1:11" x14ac:dyDescent="0.2">
      <c r="J47"/>
      <c r="K47" s="347"/>
    </row>
    <row r="48" spans="1:11" x14ac:dyDescent="0.2">
      <c r="J48"/>
      <c r="K48" s="347"/>
    </row>
  </sheetData>
  <sheetProtection sheet="1" selectLockedCells="1" selectUnlockedCells="1"/>
  <mergeCells count="4">
    <mergeCell ref="J2:K2"/>
    <mergeCell ref="J6:K6"/>
    <mergeCell ref="J11:K11"/>
    <mergeCell ref="J16:K1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H4"/>
  <sheetViews>
    <sheetView workbookViewId="0"/>
  </sheetViews>
  <sheetFormatPr defaultRowHeight="12.75" x14ac:dyDescent="0.2"/>
  <cols>
    <col min="1" max="1" width="8.85546875" customWidth="1"/>
    <col min="6" max="7" width="9.85546875" customWidth="1"/>
    <col min="8" max="8" width="14.140625" customWidth="1"/>
  </cols>
  <sheetData>
    <row r="1" spans="1:8" ht="45" x14ac:dyDescent="0.2">
      <c r="A1" s="126" t="s">
        <v>409</v>
      </c>
      <c r="B1" s="126" t="s">
        <v>397</v>
      </c>
      <c r="C1" s="126" t="s">
        <v>398</v>
      </c>
      <c r="D1" s="126" t="s">
        <v>399</v>
      </c>
      <c r="E1" s="126" t="s">
        <v>400</v>
      </c>
      <c r="F1" s="126" t="s">
        <v>401</v>
      </c>
      <c r="G1" s="126" t="s">
        <v>402</v>
      </c>
      <c r="H1" s="126" t="s">
        <v>403</v>
      </c>
    </row>
    <row r="2" spans="1:8" x14ac:dyDescent="0.2">
      <c r="A2" s="129" t="s">
        <v>410</v>
      </c>
      <c r="B2" s="130" t="s">
        <v>416</v>
      </c>
      <c r="C2" s="130" t="s">
        <v>463</v>
      </c>
      <c r="D2" s="127">
        <v>999</v>
      </c>
      <c r="E2" s="127">
        <v>4</v>
      </c>
      <c r="F2" s="127" t="s">
        <v>404</v>
      </c>
      <c r="G2" s="130" t="s">
        <v>415</v>
      </c>
      <c r="H2" s="128" t="s">
        <v>405</v>
      </c>
    </row>
    <row r="3" spans="1:8" x14ac:dyDescent="0.2">
      <c r="A3" s="129" t="s">
        <v>410</v>
      </c>
      <c r="B3" s="130" t="s">
        <v>469</v>
      </c>
      <c r="C3" s="130" t="s">
        <v>455</v>
      </c>
      <c r="D3" s="127">
        <v>999</v>
      </c>
      <c r="E3" s="127">
        <v>4</v>
      </c>
      <c r="F3" s="127" t="s">
        <v>404</v>
      </c>
      <c r="G3" s="130" t="s">
        <v>415</v>
      </c>
      <c r="H3" s="128" t="s">
        <v>405</v>
      </c>
    </row>
    <row r="4" spans="1:8" x14ac:dyDescent="0.2">
      <c r="A4" s="129" t="s">
        <v>411</v>
      </c>
      <c r="B4" s="130" t="s">
        <v>456</v>
      </c>
      <c r="C4" s="130" t="s">
        <v>457</v>
      </c>
      <c r="D4" s="127">
        <v>999</v>
      </c>
      <c r="E4" s="127">
        <v>4</v>
      </c>
      <c r="F4" s="127" t="s">
        <v>404</v>
      </c>
      <c r="G4" s="130" t="s">
        <v>415</v>
      </c>
      <c r="H4" s="128" t="s">
        <v>405</v>
      </c>
    </row>
  </sheetData>
  <sheetProtection sheet="1" objects="1" scenarios="1" selectLockedCells="1" selectUn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B381D9"/>
  </sheetPr>
  <dimension ref="A1:N115"/>
  <sheetViews>
    <sheetView topLeftCell="E1" workbookViewId="0">
      <selection activeCell="I10" sqref="I10"/>
    </sheetView>
  </sheetViews>
  <sheetFormatPr defaultColWidth="8.7109375" defaultRowHeight="15" x14ac:dyDescent="0.25"/>
  <cols>
    <col min="1" max="1" width="8.7109375" style="132" customWidth="1"/>
    <col min="2" max="2" width="12.85546875" style="136" customWidth="1"/>
    <col min="3" max="3" width="37.85546875" style="132" customWidth="1"/>
    <col min="4" max="4" width="9.85546875" style="132" customWidth="1"/>
    <col min="5" max="5" width="11.140625" style="132" customWidth="1"/>
    <col min="6" max="6" width="10.140625" style="132" customWidth="1"/>
    <col min="7" max="7" width="9.5703125" style="132" customWidth="1"/>
    <col min="8" max="8" width="9.85546875" style="132" customWidth="1"/>
    <col min="9" max="9" width="10.7109375" style="132" customWidth="1"/>
    <col min="10" max="10" width="9.85546875" style="132" customWidth="1"/>
    <col min="11" max="11" width="14.7109375" style="132" bestFit="1" customWidth="1"/>
    <col min="12" max="12" width="9.85546875" style="132" customWidth="1"/>
    <col min="13" max="13" width="64.28515625" style="132" customWidth="1"/>
    <col min="14" max="16384" width="8.7109375" style="132"/>
  </cols>
  <sheetData>
    <row r="1" spans="1:14" s="167" customFormat="1" ht="65.45" customHeight="1" x14ac:dyDescent="0.2">
      <c r="A1" s="168" t="s">
        <v>419</v>
      </c>
      <c r="B1" s="168" t="s">
        <v>409</v>
      </c>
      <c r="C1" s="168" t="s">
        <v>437</v>
      </c>
      <c r="D1" s="168" t="s">
        <v>451</v>
      </c>
      <c r="E1" s="168" t="s">
        <v>450</v>
      </c>
      <c r="F1" s="168" t="s">
        <v>433</v>
      </c>
      <c r="G1" s="168" t="s">
        <v>432</v>
      </c>
      <c r="H1" s="168" t="s">
        <v>431</v>
      </c>
      <c r="I1" s="168" t="s">
        <v>449</v>
      </c>
      <c r="J1" s="168" t="s">
        <v>429</v>
      </c>
      <c r="K1" s="168" t="s">
        <v>658</v>
      </c>
      <c r="L1" s="168" t="s">
        <v>459</v>
      </c>
      <c r="M1" s="168" t="s">
        <v>428</v>
      </c>
    </row>
    <row r="2" spans="1:14" ht="14.45" customHeight="1" x14ac:dyDescent="0.25">
      <c r="A2" s="163" t="s">
        <v>424</v>
      </c>
      <c r="B2" s="159" t="s">
        <v>410</v>
      </c>
      <c r="C2" s="158" t="s">
        <v>453</v>
      </c>
      <c r="D2" s="157" t="s">
        <v>452</v>
      </c>
      <c r="E2" s="637" t="s">
        <v>810</v>
      </c>
      <c r="F2" s="156">
        <v>1</v>
      </c>
      <c r="G2" s="156">
        <v>999</v>
      </c>
      <c r="H2" s="154" t="s">
        <v>447</v>
      </c>
      <c r="I2" s="155">
        <v>0.1</v>
      </c>
      <c r="J2" s="630" t="s">
        <v>405</v>
      </c>
      <c r="K2" s="154" t="s">
        <v>85</v>
      </c>
      <c r="L2" s="154">
        <v>3</v>
      </c>
      <c r="M2" s="628" t="s">
        <v>764</v>
      </c>
      <c r="N2" s="431"/>
    </row>
    <row r="3" spans="1:14" ht="14.45" customHeight="1" x14ac:dyDescent="0.25">
      <c r="A3" s="631" t="s">
        <v>519</v>
      </c>
      <c r="B3" s="159" t="s">
        <v>410</v>
      </c>
      <c r="C3" s="158" t="s">
        <v>453</v>
      </c>
      <c r="D3" s="157" t="s">
        <v>452</v>
      </c>
      <c r="E3" s="637" t="s">
        <v>810</v>
      </c>
      <c r="F3" s="156">
        <v>1</v>
      </c>
      <c r="G3" s="156">
        <v>999</v>
      </c>
      <c r="H3" s="645" t="s">
        <v>830</v>
      </c>
      <c r="I3" s="155">
        <v>0.1</v>
      </c>
      <c r="J3" s="154" t="s">
        <v>405</v>
      </c>
      <c r="K3" s="154" t="s">
        <v>85</v>
      </c>
      <c r="L3" s="154">
        <v>3</v>
      </c>
      <c r="M3" s="628" t="s">
        <v>767</v>
      </c>
      <c r="N3" s="569"/>
    </row>
    <row r="4" spans="1:14" ht="14.45" customHeight="1" x14ac:dyDescent="0.25">
      <c r="A4" s="646" t="s">
        <v>424</v>
      </c>
      <c r="B4" s="159" t="s">
        <v>410</v>
      </c>
      <c r="C4" s="158" t="s">
        <v>454</v>
      </c>
      <c r="D4" s="157" t="s">
        <v>416</v>
      </c>
      <c r="E4" s="568" t="s">
        <v>455</v>
      </c>
      <c r="F4" s="156">
        <v>999</v>
      </c>
      <c r="G4" s="156">
        <v>4</v>
      </c>
      <c r="H4" s="570" t="s">
        <v>447</v>
      </c>
      <c r="I4" s="155">
        <v>0.1</v>
      </c>
      <c r="J4" s="630" t="s">
        <v>405</v>
      </c>
      <c r="K4" s="154" t="s">
        <v>85</v>
      </c>
      <c r="L4" s="154">
        <v>3</v>
      </c>
      <c r="M4" s="628" t="s">
        <v>763</v>
      </c>
      <c r="N4" s="627" t="s">
        <v>761</v>
      </c>
    </row>
    <row r="5" spans="1:14" ht="14.45" customHeight="1" x14ac:dyDescent="0.25">
      <c r="A5" s="437" t="s">
        <v>519</v>
      </c>
      <c r="B5" s="159" t="s">
        <v>410</v>
      </c>
      <c r="C5" s="243" t="s">
        <v>511</v>
      </c>
      <c r="D5" s="162" t="s">
        <v>415</v>
      </c>
      <c r="E5" s="162" t="s">
        <v>407</v>
      </c>
      <c r="F5" s="161">
        <v>1</v>
      </c>
      <c r="G5" s="161">
        <v>999</v>
      </c>
      <c r="H5" s="613" t="s">
        <v>447</v>
      </c>
      <c r="I5" s="155">
        <v>0.1</v>
      </c>
      <c r="J5" s="160" t="s">
        <v>85</v>
      </c>
      <c r="K5" s="160" t="s">
        <v>85</v>
      </c>
      <c r="L5" s="160">
        <v>3</v>
      </c>
      <c r="M5" s="629" t="s">
        <v>762</v>
      </c>
    </row>
    <row r="6" spans="1:14" ht="14.45" customHeight="1" x14ac:dyDescent="0.25">
      <c r="A6" s="437" t="s">
        <v>519</v>
      </c>
      <c r="B6" s="159" t="s">
        <v>410</v>
      </c>
      <c r="C6" s="243" t="s">
        <v>512</v>
      </c>
      <c r="D6" s="162" t="s">
        <v>460</v>
      </c>
      <c r="E6" s="638" t="s">
        <v>807</v>
      </c>
      <c r="F6" s="161">
        <v>1</v>
      </c>
      <c r="G6" s="161">
        <v>999</v>
      </c>
      <c r="H6" s="613" t="s">
        <v>447</v>
      </c>
      <c r="I6" s="155">
        <v>0.1</v>
      </c>
      <c r="J6" s="160" t="s">
        <v>85</v>
      </c>
      <c r="K6" s="160" t="s">
        <v>85</v>
      </c>
      <c r="L6" s="160">
        <v>3</v>
      </c>
      <c r="M6" s="629" t="s">
        <v>762</v>
      </c>
    </row>
    <row r="7" spans="1:14" ht="14.45" customHeight="1" x14ac:dyDescent="0.25">
      <c r="A7" s="163" t="s">
        <v>424</v>
      </c>
      <c r="B7" s="159" t="s">
        <v>410</v>
      </c>
      <c r="C7" s="243" t="s">
        <v>457</v>
      </c>
      <c r="D7" s="244" t="s">
        <v>510</v>
      </c>
      <c r="E7" s="244" t="s">
        <v>505</v>
      </c>
      <c r="F7" s="156">
        <v>999</v>
      </c>
      <c r="G7" s="156">
        <v>4</v>
      </c>
      <c r="H7" s="432" t="s">
        <v>447</v>
      </c>
      <c r="I7" s="155">
        <v>0</v>
      </c>
      <c r="J7" s="242" t="s">
        <v>405</v>
      </c>
      <c r="K7" s="242" t="s">
        <v>85</v>
      </c>
      <c r="L7" s="242">
        <v>3</v>
      </c>
      <c r="M7" s="628" t="s">
        <v>766</v>
      </c>
    </row>
    <row r="8" spans="1:14" ht="14.45" customHeight="1" thickBot="1" x14ac:dyDescent="0.3">
      <c r="A8" s="247" t="s">
        <v>424</v>
      </c>
      <c r="B8" s="248" t="s">
        <v>410</v>
      </c>
      <c r="C8" s="249" t="s">
        <v>513</v>
      </c>
      <c r="D8" s="250" t="s">
        <v>448</v>
      </c>
      <c r="E8" s="250" t="s">
        <v>506</v>
      </c>
      <c r="F8" s="251">
        <v>999</v>
      </c>
      <c r="G8" s="251">
        <v>4</v>
      </c>
      <c r="H8" s="433" t="s">
        <v>447</v>
      </c>
      <c r="I8" s="253">
        <v>0</v>
      </c>
      <c r="J8" s="252" t="s">
        <v>405</v>
      </c>
      <c r="K8" s="252" t="s">
        <v>85</v>
      </c>
      <c r="L8" s="252">
        <v>3</v>
      </c>
      <c r="M8" s="628" t="s">
        <v>765</v>
      </c>
    </row>
    <row r="9" spans="1:14" x14ac:dyDescent="0.25">
      <c r="A9" s="646" t="s">
        <v>519</v>
      </c>
      <c r="B9" s="159" t="s">
        <v>411</v>
      </c>
      <c r="C9" s="246" t="s">
        <v>465</v>
      </c>
      <c r="D9" s="166" t="s">
        <v>415</v>
      </c>
      <c r="E9" s="166" t="s">
        <v>417</v>
      </c>
      <c r="F9" s="165">
        <v>1</v>
      </c>
      <c r="G9" s="165">
        <v>999</v>
      </c>
      <c r="H9" s="632" t="s">
        <v>447</v>
      </c>
      <c r="I9" s="164">
        <v>0.1</v>
      </c>
      <c r="J9" s="571" t="s">
        <v>85</v>
      </c>
      <c r="K9" s="571" t="s">
        <v>85</v>
      </c>
      <c r="L9" s="571">
        <v>3</v>
      </c>
      <c r="M9" s="650" t="s">
        <v>831</v>
      </c>
    </row>
    <row r="10" spans="1:14" ht="15.75" thickBot="1" x14ac:dyDescent="0.3">
      <c r="A10" s="247" t="s">
        <v>424</v>
      </c>
      <c r="B10" s="248" t="s">
        <v>411</v>
      </c>
      <c r="C10" s="249" t="s">
        <v>454</v>
      </c>
      <c r="D10" s="250" t="s">
        <v>456</v>
      </c>
      <c r="E10" s="250" t="s">
        <v>457</v>
      </c>
      <c r="F10" s="251">
        <v>999</v>
      </c>
      <c r="G10" s="251">
        <v>4</v>
      </c>
      <c r="H10" s="433" t="s">
        <v>447</v>
      </c>
      <c r="I10" s="253">
        <v>0.1</v>
      </c>
      <c r="J10" s="252" t="s">
        <v>405</v>
      </c>
      <c r="K10" s="252" t="s">
        <v>85</v>
      </c>
      <c r="L10" s="252">
        <v>3</v>
      </c>
      <c r="M10" s="649" t="s">
        <v>763</v>
      </c>
      <c r="N10" s="569" t="s">
        <v>665</v>
      </c>
    </row>
    <row r="11" spans="1:14" x14ac:dyDescent="0.25">
      <c r="A11" s="434" t="s">
        <v>424</v>
      </c>
      <c r="B11" s="245" t="s">
        <v>412</v>
      </c>
      <c r="C11" s="617" t="s">
        <v>733</v>
      </c>
      <c r="D11" s="616" t="s">
        <v>425</v>
      </c>
      <c r="E11" s="637" t="s">
        <v>807</v>
      </c>
      <c r="F11" s="156">
        <v>1</v>
      </c>
      <c r="G11" s="156">
        <v>4</v>
      </c>
      <c r="H11" s="618" t="s">
        <v>447</v>
      </c>
      <c r="I11" s="155">
        <v>0</v>
      </c>
      <c r="J11" s="154" t="s">
        <v>405</v>
      </c>
      <c r="K11" s="154" t="s">
        <v>85</v>
      </c>
      <c r="L11" s="154">
        <v>3</v>
      </c>
      <c r="M11" s="648" t="s">
        <v>769</v>
      </c>
      <c r="N11" s="627" t="s">
        <v>774</v>
      </c>
    </row>
    <row r="12" spans="1:14" x14ac:dyDescent="0.25">
      <c r="A12" s="157" t="s">
        <v>424</v>
      </c>
      <c r="B12" s="245" t="s">
        <v>412</v>
      </c>
      <c r="C12" s="634" t="s">
        <v>505</v>
      </c>
      <c r="D12" s="633" t="s">
        <v>425</v>
      </c>
      <c r="E12" s="637" t="s">
        <v>807</v>
      </c>
      <c r="F12" s="156">
        <v>1</v>
      </c>
      <c r="G12" s="156">
        <v>999</v>
      </c>
      <c r="H12" s="618" t="s">
        <v>447</v>
      </c>
      <c r="I12" s="155">
        <v>0</v>
      </c>
      <c r="J12" s="154" t="s">
        <v>405</v>
      </c>
      <c r="K12" s="154" t="s">
        <v>85</v>
      </c>
      <c r="L12" s="154">
        <v>3</v>
      </c>
      <c r="M12" s="635" t="s">
        <v>768</v>
      </c>
      <c r="N12" s="627" t="s">
        <v>774</v>
      </c>
    </row>
    <row r="13" spans="1:14" x14ac:dyDescent="0.25">
      <c r="A13" s="157" t="s">
        <v>424</v>
      </c>
      <c r="B13" s="245" t="s">
        <v>412</v>
      </c>
      <c r="C13" s="617" t="s">
        <v>734</v>
      </c>
      <c r="D13" s="616" t="s">
        <v>733</v>
      </c>
      <c r="E13" s="637" t="s">
        <v>812</v>
      </c>
      <c r="F13" s="156">
        <v>1</v>
      </c>
      <c r="G13" s="156">
        <v>999</v>
      </c>
      <c r="H13" s="618" t="s">
        <v>447</v>
      </c>
      <c r="I13" s="155">
        <v>0</v>
      </c>
      <c r="J13" s="154" t="s">
        <v>405</v>
      </c>
      <c r="K13" s="154" t="s">
        <v>85</v>
      </c>
      <c r="L13" s="154">
        <v>3</v>
      </c>
      <c r="M13" s="635" t="s">
        <v>770</v>
      </c>
      <c r="N13" s="627" t="s">
        <v>774</v>
      </c>
    </row>
    <row r="14" spans="1:14" x14ac:dyDescent="0.25">
      <c r="A14" s="157" t="s">
        <v>424</v>
      </c>
      <c r="B14" s="245" t="s">
        <v>412</v>
      </c>
      <c r="C14" s="634" t="s">
        <v>734</v>
      </c>
      <c r="D14" s="633" t="s">
        <v>505</v>
      </c>
      <c r="E14" s="637" t="s">
        <v>810</v>
      </c>
      <c r="F14" s="156">
        <v>1</v>
      </c>
      <c r="G14" s="156">
        <v>999</v>
      </c>
      <c r="H14" s="618" t="s">
        <v>447</v>
      </c>
      <c r="I14" s="155">
        <v>0</v>
      </c>
      <c r="J14" s="154" t="s">
        <v>405</v>
      </c>
      <c r="K14" s="154" t="s">
        <v>85</v>
      </c>
      <c r="L14" s="154">
        <v>3</v>
      </c>
      <c r="M14" s="635" t="s">
        <v>771</v>
      </c>
      <c r="N14" s="627" t="s">
        <v>774</v>
      </c>
    </row>
    <row r="15" spans="1:14" x14ac:dyDescent="0.25">
      <c r="A15" s="157" t="s">
        <v>424</v>
      </c>
      <c r="B15" s="245" t="s">
        <v>412</v>
      </c>
      <c r="C15" s="634" t="s">
        <v>735</v>
      </c>
      <c r="D15" s="633" t="s">
        <v>772</v>
      </c>
      <c r="E15" s="637" t="s">
        <v>809</v>
      </c>
      <c r="F15" s="156">
        <v>1</v>
      </c>
      <c r="G15" s="156">
        <v>999</v>
      </c>
      <c r="H15" s="618" t="s">
        <v>447</v>
      </c>
      <c r="I15" s="155">
        <v>0</v>
      </c>
      <c r="J15" s="154" t="s">
        <v>405</v>
      </c>
      <c r="K15" s="154" t="s">
        <v>85</v>
      </c>
      <c r="L15" s="154">
        <v>3</v>
      </c>
      <c r="M15" s="635" t="s">
        <v>773</v>
      </c>
      <c r="N15" s="627" t="s">
        <v>774</v>
      </c>
    </row>
    <row r="16" spans="1:14" ht="14.45" customHeight="1" x14ac:dyDescent="0.25">
      <c r="A16" s="153"/>
      <c r="B16" s="133"/>
      <c r="C16" s="136"/>
      <c r="D16" s="133"/>
      <c r="E16" s="133"/>
      <c r="F16" s="152"/>
      <c r="G16" s="152"/>
      <c r="H16" s="150"/>
      <c r="I16" s="151"/>
      <c r="J16" s="150"/>
      <c r="K16" s="150"/>
      <c r="L16" s="150"/>
      <c r="M16" s="149"/>
    </row>
    <row r="17" spans="1:13" s="142" customFormat="1" ht="67.5" customHeight="1" x14ac:dyDescent="0.2">
      <c r="B17" s="147"/>
      <c r="C17" s="148"/>
      <c r="D17" s="147"/>
      <c r="E17" s="147"/>
      <c r="F17" s="799" t="s">
        <v>446</v>
      </c>
      <c r="G17" s="799"/>
      <c r="H17" s="146" t="s">
        <v>445</v>
      </c>
      <c r="I17" s="145" t="s">
        <v>444</v>
      </c>
      <c r="J17" s="144" t="s">
        <v>443</v>
      </c>
      <c r="K17" s="144"/>
      <c r="L17" s="144"/>
      <c r="M17" s="143"/>
    </row>
    <row r="19" spans="1:13" x14ac:dyDescent="0.25">
      <c r="A19" s="134" t="s">
        <v>4</v>
      </c>
      <c r="B19" s="141"/>
      <c r="C19" s="135"/>
      <c r="D19" s="135"/>
      <c r="E19" s="135"/>
      <c r="F19" s="135"/>
      <c r="G19" s="135"/>
      <c r="H19" s="135"/>
      <c r="I19" s="135"/>
      <c r="J19" s="135"/>
      <c r="K19" s="135"/>
      <c r="L19" s="135"/>
      <c r="M19" s="135"/>
    </row>
    <row r="20" spans="1:13" x14ac:dyDescent="0.25">
      <c r="A20" s="136" t="s">
        <v>442</v>
      </c>
      <c r="C20" s="133"/>
      <c r="D20" s="133"/>
      <c r="E20" s="133"/>
      <c r="F20" s="133"/>
      <c r="G20" s="133"/>
      <c r="H20" s="133"/>
      <c r="I20" s="133"/>
      <c r="J20" s="133"/>
      <c r="K20" s="133"/>
      <c r="L20" s="133"/>
      <c r="M20" s="133"/>
    </row>
    <row r="21" spans="1:13" x14ac:dyDescent="0.25">
      <c r="A21" s="137" t="s">
        <v>441</v>
      </c>
      <c r="C21" s="133"/>
      <c r="D21" s="133"/>
      <c r="E21" s="133"/>
      <c r="F21" s="133"/>
      <c r="G21" s="133"/>
      <c r="H21" s="133"/>
      <c r="I21" s="133"/>
      <c r="J21" s="133"/>
      <c r="K21" s="133"/>
      <c r="L21" s="133"/>
      <c r="M21" s="133"/>
    </row>
    <row r="22" spans="1:13" x14ac:dyDescent="0.25">
      <c r="A22" s="137" t="s">
        <v>440</v>
      </c>
      <c r="C22" s="133"/>
      <c r="D22" s="133"/>
      <c r="E22" s="133"/>
      <c r="F22" s="133"/>
      <c r="G22" s="133"/>
      <c r="H22" s="133"/>
      <c r="I22" s="133"/>
      <c r="J22" s="133"/>
      <c r="K22" s="133"/>
      <c r="L22" s="133"/>
      <c r="M22" s="133"/>
    </row>
    <row r="23" spans="1:13" x14ac:dyDescent="0.25">
      <c r="A23" s="137" t="s">
        <v>439</v>
      </c>
      <c r="C23" s="133"/>
      <c r="D23" s="133"/>
      <c r="E23" s="133"/>
      <c r="F23" s="133"/>
      <c r="G23" s="133"/>
      <c r="H23" s="133"/>
      <c r="I23" s="133"/>
      <c r="J23" s="133"/>
      <c r="K23" s="133"/>
      <c r="L23" s="133"/>
      <c r="M23" s="133"/>
    </row>
    <row r="24" spans="1:13" x14ac:dyDescent="0.25">
      <c r="A24" s="137"/>
      <c r="C24" s="133"/>
      <c r="D24" s="133"/>
      <c r="E24" s="133"/>
      <c r="F24" s="133"/>
      <c r="G24" s="133"/>
      <c r="H24" s="133"/>
      <c r="I24" s="133"/>
      <c r="J24" s="133"/>
      <c r="K24" s="133"/>
      <c r="L24" s="133"/>
      <c r="M24" s="133"/>
    </row>
    <row r="25" spans="1:13" x14ac:dyDescent="0.25">
      <c r="A25" s="137"/>
      <c r="C25" s="133"/>
      <c r="D25" s="133"/>
      <c r="E25" s="133"/>
      <c r="F25" s="133"/>
      <c r="G25" s="133"/>
      <c r="H25" s="133"/>
      <c r="I25" s="133"/>
      <c r="J25" s="133"/>
      <c r="K25" s="133"/>
      <c r="L25" s="133"/>
      <c r="M25" s="133"/>
    </row>
    <row r="26" spans="1:13" x14ac:dyDescent="0.25">
      <c r="A26" s="134" t="s">
        <v>438</v>
      </c>
      <c r="B26" s="141"/>
      <c r="C26" s="135"/>
      <c r="D26" s="135"/>
      <c r="E26" s="135"/>
      <c r="F26" s="135"/>
      <c r="G26" s="135"/>
      <c r="H26" s="135"/>
      <c r="I26" s="135"/>
      <c r="J26" s="135"/>
      <c r="K26" s="135"/>
      <c r="L26" s="135"/>
      <c r="M26" s="135"/>
    </row>
    <row r="27" spans="1:13" x14ac:dyDescent="0.25">
      <c r="A27" s="140" t="s">
        <v>396</v>
      </c>
      <c r="B27" s="138"/>
      <c r="C27" s="136" t="s">
        <v>426</v>
      </c>
      <c r="E27" s="133"/>
      <c r="F27" s="133"/>
      <c r="G27" s="133"/>
      <c r="H27" s="133"/>
      <c r="I27" s="133"/>
      <c r="J27" s="133"/>
      <c r="K27" s="133"/>
      <c r="L27" s="133"/>
      <c r="M27" s="133"/>
    </row>
    <row r="28" spans="1:13" x14ac:dyDescent="0.25">
      <c r="A28" s="140" t="s">
        <v>437</v>
      </c>
      <c r="B28" s="138"/>
      <c r="C28" s="136" t="s">
        <v>436</v>
      </c>
      <c r="E28" s="133"/>
      <c r="F28" s="133"/>
      <c r="G28" s="133"/>
      <c r="H28" s="133"/>
      <c r="I28" s="133"/>
      <c r="J28" s="133"/>
      <c r="K28" s="133"/>
      <c r="L28" s="133"/>
      <c r="M28" s="133"/>
    </row>
    <row r="29" spans="1:13" x14ac:dyDescent="0.25">
      <c r="A29" s="140" t="s">
        <v>435</v>
      </c>
      <c r="B29" s="138"/>
      <c r="C29" s="136"/>
      <c r="E29" s="133"/>
      <c r="F29" s="133"/>
      <c r="G29" s="133"/>
      <c r="H29" s="133"/>
      <c r="I29" s="133"/>
      <c r="J29" s="133"/>
      <c r="K29" s="133"/>
      <c r="L29" s="133"/>
      <c r="M29" s="133"/>
    </row>
    <row r="30" spans="1:13" x14ac:dyDescent="0.25">
      <c r="A30" s="140" t="s">
        <v>434</v>
      </c>
      <c r="B30" s="138"/>
      <c r="C30" s="136"/>
      <c r="E30" s="133"/>
      <c r="F30" s="133"/>
      <c r="G30" s="133"/>
      <c r="H30" s="133"/>
      <c r="I30" s="133"/>
      <c r="J30" s="133"/>
      <c r="K30" s="133"/>
      <c r="L30" s="133"/>
      <c r="M30" s="133"/>
    </row>
    <row r="31" spans="1:13" x14ac:dyDescent="0.25">
      <c r="A31" s="140" t="s">
        <v>433</v>
      </c>
      <c r="B31" s="138"/>
      <c r="C31" s="136"/>
      <c r="E31" s="133"/>
      <c r="F31" s="133"/>
      <c r="G31" s="133"/>
      <c r="H31" s="133"/>
      <c r="I31" s="133"/>
      <c r="J31" s="133"/>
      <c r="K31" s="133"/>
      <c r="L31" s="133"/>
      <c r="M31" s="133"/>
    </row>
    <row r="32" spans="1:13" x14ac:dyDescent="0.25">
      <c r="A32" s="140" t="s">
        <v>432</v>
      </c>
      <c r="B32" s="138"/>
      <c r="C32" s="136"/>
      <c r="E32" s="133"/>
      <c r="F32" s="133"/>
      <c r="G32" s="133"/>
      <c r="H32" s="133"/>
      <c r="I32" s="133"/>
      <c r="J32" s="133"/>
      <c r="K32" s="133"/>
      <c r="L32" s="133"/>
      <c r="M32" s="133"/>
    </row>
    <row r="33" spans="1:13" x14ac:dyDescent="0.25">
      <c r="A33" s="140" t="s">
        <v>431</v>
      </c>
      <c r="B33" s="138"/>
      <c r="C33" s="136"/>
      <c r="E33" s="133"/>
      <c r="F33" s="133"/>
      <c r="G33" s="133"/>
      <c r="H33" s="133"/>
      <c r="I33" s="133"/>
      <c r="J33" s="133"/>
      <c r="K33" s="133"/>
      <c r="L33" s="133"/>
      <c r="M33" s="133"/>
    </row>
    <row r="34" spans="1:13" x14ac:dyDescent="0.25">
      <c r="A34" s="140" t="s">
        <v>430</v>
      </c>
      <c r="B34" s="138"/>
      <c r="C34" s="136"/>
      <c r="E34" s="133"/>
      <c r="F34" s="133"/>
      <c r="G34" s="133"/>
      <c r="H34" s="133"/>
      <c r="I34" s="133"/>
      <c r="J34" s="133"/>
      <c r="K34" s="133"/>
      <c r="L34" s="133"/>
      <c r="M34" s="133"/>
    </row>
    <row r="35" spans="1:13" x14ac:dyDescent="0.25">
      <c r="A35" s="140" t="s">
        <v>429</v>
      </c>
      <c r="B35" s="138"/>
      <c r="C35" s="136"/>
      <c r="E35" s="133"/>
      <c r="F35" s="133"/>
      <c r="G35" s="133"/>
      <c r="H35" s="133"/>
      <c r="I35" s="133"/>
      <c r="J35" s="133"/>
      <c r="K35" s="133"/>
      <c r="L35" s="133"/>
      <c r="M35" s="133"/>
    </row>
    <row r="36" spans="1:13" x14ac:dyDescent="0.25">
      <c r="A36" s="139" t="s">
        <v>428</v>
      </c>
      <c r="B36" s="138"/>
      <c r="C36" s="136" t="s">
        <v>427</v>
      </c>
      <c r="E36" s="133"/>
      <c r="F36" s="133"/>
      <c r="G36" s="133"/>
      <c r="H36" s="133"/>
      <c r="I36" s="133"/>
      <c r="J36" s="133"/>
      <c r="K36" s="133"/>
      <c r="L36" s="133"/>
      <c r="M36" s="133"/>
    </row>
    <row r="37" spans="1:13" x14ac:dyDescent="0.25">
      <c r="A37" s="136"/>
      <c r="C37" s="133"/>
      <c r="D37" s="136"/>
      <c r="E37" s="133"/>
      <c r="F37" s="133"/>
      <c r="G37" s="133"/>
      <c r="H37" s="133"/>
      <c r="I37" s="133"/>
      <c r="J37" s="133"/>
      <c r="K37" s="133"/>
      <c r="L37" s="133"/>
      <c r="M37" s="133"/>
    </row>
    <row r="38" spans="1:13" x14ac:dyDescent="0.25">
      <c r="A38" s="136"/>
      <c r="C38" s="133"/>
      <c r="D38" s="136"/>
      <c r="E38" s="133"/>
      <c r="F38" s="133"/>
      <c r="G38" s="133"/>
      <c r="H38" s="133"/>
      <c r="I38" s="133"/>
      <c r="J38" s="133"/>
      <c r="K38" s="133"/>
      <c r="L38" s="133"/>
      <c r="M38" s="133"/>
    </row>
    <row r="39" spans="1:13" x14ac:dyDescent="0.25">
      <c r="A39" s="136"/>
      <c r="C39" s="133"/>
      <c r="D39" s="136"/>
      <c r="E39" s="133"/>
      <c r="F39" s="133"/>
      <c r="G39" s="133"/>
      <c r="H39" s="133"/>
      <c r="I39" s="133"/>
      <c r="J39" s="133"/>
      <c r="K39" s="133"/>
      <c r="L39" s="133"/>
      <c r="M39" s="133"/>
    </row>
    <row r="40" spans="1:13" x14ac:dyDescent="0.25">
      <c r="A40" s="136"/>
      <c r="C40" s="133"/>
      <c r="D40" s="133"/>
      <c r="E40" s="133"/>
      <c r="F40" s="133"/>
      <c r="G40" s="133"/>
      <c r="H40" s="133"/>
      <c r="I40" s="133"/>
      <c r="J40" s="133"/>
      <c r="K40" s="133"/>
      <c r="L40" s="133"/>
      <c r="M40" s="133"/>
    </row>
    <row r="41" spans="1:13" x14ac:dyDescent="0.25">
      <c r="A41" s="136"/>
      <c r="C41" s="133"/>
      <c r="D41" s="133"/>
      <c r="E41" s="133"/>
      <c r="F41" s="133"/>
      <c r="G41" s="133"/>
      <c r="H41" s="133"/>
      <c r="I41" s="133"/>
      <c r="J41" s="133"/>
      <c r="K41" s="133"/>
      <c r="L41" s="133"/>
      <c r="M41" s="133"/>
    </row>
    <row r="115" spans="4:4" x14ac:dyDescent="0.25">
      <c r="D115" s="132" t="e">
        <f>SUM(Summations!B3º)</f>
        <v>#NAME?</v>
      </c>
    </row>
  </sheetData>
  <sheetProtection sheet="1" selectLockedCells="1" selectUnlockedCells="1"/>
  <mergeCells count="1">
    <mergeCell ref="F17:G17"/>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381D9"/>
  </sheetPr>
  <dimension ref="A1:L22"/>
  <sheetViews>
    <sheetView workbookViewId="0"/>
  </sheetViews>
  <sheetFormatPr defaultColWidth="8.7109375" defaultRowHeight="15" x14ac:dyDescent="0.25"/>
  <cols>
    <col min="1" max="1" width="8.5703125" style="132" customWidth="1"/>
    <col min="2" max="2" width="18.5703125" style="132" customWidth="1"/>
    <col min="3" max="3" width="7.7109375" style="167" customWidth="1"/>
    <col min="4" max="4" width="11.5703125" style="167" customWidth="1"/>
    <col min="5" max="5" width="5.140625" style="167" customWidth="1"/>
    <col min="6" max="6" width="8.140625" style="167" customWidth="1"/>
    <col min="7" max="7" width="15" style="167" customWidth="1"/>
    <col min="8" max="8" width="13.28515625" style="167" customWidth="1"/>
    <col min="9" max="16384" width="8.7109375" style="132"/>
  </cols>
  <sheetData>
    <row r="1" spans="1:12" ht="45" x14ac:dyDescent="0.25">
      <c r="A1" s="168" t="s">
        <v>419</v>
      </c>
      <c r="B1" s="168" t="s">
        <v>396</v>
      </c>
      <c r="C1" s="168" t="s">
        <v>397</v>
      </c>
      <c r="D1" s="168" t="s">
        <v>398</v>
      </c>
      <c r="E1" s="168" t="s">
        <v>399</v>
      </c>
      <c r="F1" s="168" t="s">
        <v>400</v>
      </c>
      <c r="G1" s="168" t="s">
        <v>458</v>
      </c>
      <c r="H1" s="168" t="s">
        <v>459</v>
      </c>
    </row>
    <row r="2" spans="1:12" x14ac:dyDescent="0.25">
      <c r="A2" s="352" t="s">
        <v>424</v>
      </c>
      <c r="B2" s="353" t="s">
        <v>526</v>
      </c>
      <c r="C2" s="354" t="s">
        <v>601</v>
      </c>
      <c r="D2" s="354" t="s">
        <v>602</v>
      </c>
      <c r="E2" s="355">
        <v>1</v>
      </c>
      <c r="F2" s="355">
        <v>999</v>
      </c>
      <c r="G2" s="355" t="s">
        <v>85</v>
      </c>
      <c r="H2" s="355">
        <v>999</v>
      </c>
      <c r="I2" s="356" t="s">
        <v>603</v>
      </c>
      <c r="J2" s="357"/>
      <c r="K2" s="357"/>
      <c r="L2" s="357"/>
    </row>
    <row r="3" spans="1:12" x14ac:dyDescent="0.25">
      <c r="A3" s="352" t="s">
        <v>424</v>
      </c>
      <c r="B3" s="353" t="s">
        <v>526</v>
      </c>
      <c r="C3" s="354" t="s">
        <v>604</v>
      </c>
      <c r="D3" s="354" t="s">
        <v>605</v>
      </c>
      <c r="E3" s="355">
        <v>2</v>
      </c>
      <c r="F3" s="355">
        <v>999</v>
      </c>
      <c r="G3" s="355" t="s">
        <v>85</v>
      </c>
      <c r="H3" s="355">
        <v>999</v>
      </c>
      <c r="I3" s="357"/>
      <c r="J3" s="357"/>
      <c r="K3" s="357"/>
      <c r="L3" s="357"/>
    </row>
    <row r="4" spans="1:12" x14ac:dyDescent="0.25">
      <c r="A4" s="170" t="s">
        <v>424</v>
      </c>
      <c r="B4" s="170" t="s">
        <v>410</v>
      </c>
      <c r="C4" s="241" t="s">
        <v>465</v>
      </c>
      <c r="D4" s="241" t="s">
        <v>501</v>
      </c>
      <c r="E4" s="171">
        <v>1</v>
      </c>
      <c r="F4" s="171">
        <v>4</v>
      </c>
      <c r="G4" s="241" t="s">
        <v>405</v>
      </c>
      <c r="H4" s="171">
        <v>3</v>
      </c>
    </row>
    <row r="5" spans="1:12" x14ac:dyDescent="0.25">
      <c r="A5" s="170" t="s">
        <v>424</v>
      </c>
      <c r="B5" s="170" t="s">
        <v>410</v>
      </c>
      <c r="C5" s="241" t="s">
        <v>510</v>
      </c>
      <c r="D5" s="241" t="s">
        <v>408</v>
      </c>
      <c r="E5" s="171">
        <v>1</v>
      </c>
      <c r="F5" s="171">
        <v>4</v>
      </c>
      <c r="G5" s="241" t="s">
        <v>405</v>
      </c>
      <c r="H5" s="171">
        <v>3</v>
      </c>
    </row>
    <row r="6" spans="1:12" x14ac:dyDescent="0.25">
      <c r="A6" s="170" t="s">
        <v>424</v>
      </c>
      <c r="B6" s="170" t="s">
        <v>410</v>
      </c>
      <c r="C6" s="241" t="s">
        <v>502</v>
      </c>
      <c r="D6" s="241" t="s">
        <v>503</v>
      </c>
      <c r="E6" s="171">
        <v>1</v>
      </c>
      <c r="F6" s="171">
        <v>4</v>
      </c>
      <c r="G6" s="241" t="s">
        <v>405</v>
      </c>
      <c r="H6" s="171">
        <v>3</v>
      </c>
    </row>
    <row r="7" spans="1:12" x14ac:dyDescent="0.25">
      <c r="A7" s="170" t="s">
        <v>424</v>
      </c>
      <c r="B7" s="170" t="s">
        <v>410</v>
      </c>
      <c r="C7" s="171" t="s">
        <v>415</v>
      </c>
      <c r="D7" s="615" t="s">
        <v>407</v>
      </c>
      <c r="E7" s="171">
        <v>1</v>
      </c>
      <c r="F7" s="171">
        <v>999</v>
      </c>
      <c r="G7" s="258" t="s">
        <v>85</v>
      </c>
      <c r="H7" s="171">
        <v>3</v>
      </c>
    </row>
    <row r="8" spans="1:12" x14ac:dyDescent="0.25">
      <c r="A8" s="170" t="s">
        <v>424</v>
      </c>
      <c r="B8" s="170" t="s">
        <v>410</v>
      </c>
      <c r="C8" s="171" t="s">
        <v>460</v>
      </c>
      <c r="D8" s="636" t="s">
        <v>807</v>
      </c>
      <c r="E8" s="171">
        <v>1</v>
      </c>
      <c r="F8" s="171">
        <v>999</v>
      </c>
      <c r="G8" s="241" t="s">
        <v>85</v>
      </c>
      <c r="H8" s="171">
        <v>3</v>
      </c>
    </row>
    <row r="9" spans="1:12" x14ac:dyDescent="0.25">
      <c r="A9" s="170" t="s">
        <v>424</v>
      </c>
      <c r="B9" s="170" t="s">
        <v>410</v>
      </c>
      <c r="C9" s="241" t="s">
        <v>452</v>
      </c>
      <c r="D9" s="626" t="s">
        <v>508</v>
      </c>
      <c r="E9" s="171">
        <v>1</v>
      </c>
      <c r="F9" s="171">
        <v>12</v>
      </c>
      <c r="G9" s="241" t="s">
        <v>85</v>
      </c>
      <c r="H9" s="171">
        <v>3</v>
      </c>
    </row>
    <row r="10" spans="1:12" x14ac:dyDescent="0.25">
      <c r="A10" s="170" t="s">
        <v>424</v>
      </c>
      <c r="B10" s="170" t="s">
        <v>410</v>
      </c>
      <c r="C10" s="241" t="s">
        <v>504</v>
      </c>
      <c r="D10" s="636" t="s">
        <v>808</v>
      </c>
      <c r="E10" s="171">
        <v>1</v>
      </c>
      <c r="F10" s="171">
        <v>12</v>
      </c>
      <c r="G10" s="241" t="s">
        <v>85</v>
      </c>
      <c r="H10" s="171">
        <v>3</v>
      </c>
    </row>
    <row r="11" spans="1:12" x14ac:dyDescent="0.25">
      <c r="A11" s="170" t="s">
        <v>424</v>
      </c>
      <c r="B11" s="170" t="s">
        <v>410</v>
      </c>
      <c r="C11" s="626" t="s">
        <v>461</v>
      </c>
      <c r="D11" s="626" t="s">
        <v>469</v>
      </c>
      <c r="E11" s="171">
        <v>1</v>
      </c>
      <c r="F11" s="171">
        <v>999</v>
      </c>
      <c r="G11" s="615" t="s">
        <v>85</v>
      </c>
      <c r="H11" s="171">
        <v>3</v>
      </c>
    </row>
    <row r="12" spans="1:12" x14ac:dyDescent="0.25">
      <c r="A12" s="170" t="s">
        <v>424</v>
      </c>
      <c r="B12" s="170" t="s">
        <v>410</v>
      </c>
      <c r="C12" s="626" t="s">
        <v>507</v>
      </c>
      <c r="D12" s="626" t="s">
        <v>507</v>
      </c>
      <c r="E12" s="171">
        <v>1</v>
      </c>
      <c r="F12" s="171">
        <v>999</v>
      </c>
      <c r="G12" s="241" t="s">
        <v>85</v>
      </c>
      <c r="H12" s="171">
        <v>3</v>
      </c>
    </row>
    <row r="13" spans="1:12" x14ac:dyDescent="0.25">
      <c r="A13" s="170" t="s">
        <v>424</v>
      </c>
      <c r="B13" s="170" t="s">
        <v>410</v>
      </c>
      <c r="C13" s="171" t="s">
        <v>462</v>
      </c>
      <c r="D13" s="636" t="s">
        <v>809</v>
      </c>
      <c r="E13" s="171">
        <v>1</v>
      </c>
      <c r="F13" s="171">
        <v>999</v>
      </c>
      <c r="G13" s="241" t="s">
        <v>85</v>
      </c>
      <c r="H13" s="171">
        <v>3</v>
      </c>
    </row>
    <row r="14" spans="1:12" x14ac:dyDescent="0.25">
      <c r="A14" s="170" t="s">
        <v>424</v>
      </c>
      <c r="B14" s="614" t="s">
        <v>412</v>
      </c>
      <c r="C14" s="615" t="s">
        <v>425</v>
      </c>
      <c r="D14" s="636" t="s">
        <v>810</v>
      </c>
      <c r="E14" s="171">
        <v>1</v>
      </c>
      <c r="F14" s="171">
        <v>8</v>
      </c>
      <c r="G14" s="615" t="s">
        <v>405</v>
      </c>
      <c r="H14" s="171">
        <v>3</v>
      </c>
    </row>
    <row r="15" spans="1:12" x14ac:dyDescent="0.25">
      <c r="A15" s="170" t="s">
        <v>424</v>
      </c>
      <c r="B15" s="614" t="s">
        <v>412</v>
      </c>
      <c r="C15" s="615" t="s">
        <v>734</v>
      </c>
      <c r="D15" s="636" t="s">
        <v>809</v>
      </c>
      <c r="E15" s="171">
        <v>1</v>
      </c>
      <c r="F15" s="171">
        <v>4</v>
      </c>
      <c r="G15" s="615" t="s">
        <v>405</v>
      </c>
      <c r="H15" s="171">
        <v>3</v>
      </c>
    </row>
    <row r="16" spans="1:12" x14ac:dyDescent="0.25">
      <c r="A16" s="170" t="s">
        <v>424</v>
      </c>
      <c r="B16" s="614" t="s">
        <v>412</v>
      </c>
      <c r="C16" s="615" t="s">
        <v>735</v>
      </c>
      <c r="D16" s="636" t="s">
        <v>811</v>
      </c>
      <c r="E16" s="171">
        <v>1</v>
      </c>
      <c r="F16" s="171">
        <v>999</v>
      </c>
      <c r="G16" s="615" t="s">
        <v>405</v>
      </c>
      <c r="H16" s="171">
        <v>3</v>
      </c>
    </row>
    <row r="17" spans="1:8" x14ac:dyDescent="0.25">
      <c r="A17" s="170"/>
      <c r="B17" s="614"/>
      <c r="C17" s="615"/>
      <c r="D17" s="615"/>
      <c r="E17" s="171"/>
      <c r="F17" s="171"/>
      <c r="G17" s="615"/>
      <c r="H17" s="171"/>
    </row>
    <row r="18" spans="1:8" x14ac:dyDescent="0.25">
      <c r="A18" s="170"/>
      <c r="B18" s="614"/>
      <c r="C18" s="615"/>
      <c r="D18" s="615"/>
      <c r="E18" s="171"/>
      <c r="F18" s="171"/>
      <c r="G18" s="615"/>
      <c r="H18" s="171"/>
    </row>
    <row r="20" spans="1:8" x14ac:dyDescent="0.25">
      <c r="A20" s="624"/>
      <c r="B20" s="624"/>
      <c r="C20" s="625"/>
      <c r="D20" s="625"/>
    </row>
    <row r="21" spans="1:8" x14ac:dyDescent="0.25">
      <c r="A21" s="624"/>
      <c r="B21" s="624"/>
      <c r="C21" s="625"/>
      <c r="D21" s="625"/>
    </row>
    <row r="22" spans="1:8" x14ac:dyDescent="0.25">
      <c r="A22" s="624"/>
      <c r="B22" s="624"/>
      <c r="C22" s="625"/>
      <c r="D22" s="625"/>
    </row>
  </sheetData>
  <sheetProtection sheet="1" selectLockedCells="1" selectUnlockedCells="1"/>
  <sortState ref="A3:H16">
    <sortCondition descending="1" ref="A3:A16"/>
  </sortState>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F5"/>
  <sheetViews>
    <sheetView workbookViewId="0"/>
  </sheetViews>
  <sheetFormatPr defaultColWidth="8.7109375" defaultRowHeight="15" x14ac:dyDescent="0.25"/>
  <cols>
    <col min="1" max="1" width="8.7109375" style="132"/>
    <col min="2" max="2" width="11.42578125" style="167" bestFit="1" customWidth="1"/>
    <col min="3" max="3" width="11.140625" style="167" bestFit="1" customWidth="1"/>
    <col min="4" max="4" width="15.7109375" style="167" bestFit="1" customWidth="1"/>
    <col min="5" max="5" width="8.85546875" style="167" bestFit="1" customWidth="1"/>
    <col min="6" max="6" width="11.85546875" style="167" bestFit="1" customWidth="1"/>
    <col min="7" max="16384" width="8.7109375" style="132"/>
  </cols>
  <sheetData>
    <row r="1" spans="1:6" x14ac:dyDescent="0.25">
      <c r="A1" s="131" t="s">
        <v>419</v>
      </c>
      <c r="B1" s="131" t="s">
        <v>396</v>
      </c>
      <c r="C1" s="131" t="s">
        <v>420</v>
      </c>
      <c r="D1" s="131" t="s">
        <v>421</v>
      </c>
      <c r="E1" s="131" t="s">
        <v>422</v>
      </c>
      <c r="F1" s="131" t="s">
        <v>423</v>
      </c>
    </row>
    <row r="2" spans="1:6" x14ac:dyDescent="0.25">
      <c r="A2" s="133" t="s">
        <v>424</v>
      </c>
      <c r="B2" s="167" t="s">
        <v>410</v>
      </c>
      <c r="C2" s="167" t="s">
        <v>415</v>
      </c>
      <c r="D2" s="639" t="s">
        <v>808</v>
      </c>
      <c r="E2" s="167">
        <v>1</v>
      </c>
      <c r="F2" s="167">
        <v>4</v>
      </c>
    </row>
    <row r="3" spans="1:6" x14ac:dyDescent="0.25">
      <c r="A3" s="133" t="s">
        <v>424</v>
      </c>
      <c r="B3" s="167" t="s">
        <v>411</v>
      </c>
      <c r="C3" s="167" t="s">
        <v>415</v>
      </c>
      <c r="D3" s="639" t="s">
        <v>502</v>
      </c>
      <c r="E3" s="167">
        <v>1</v>
      </c>
      <c r="F3" s="167">
        <v>4</v>
      </c>
    </row>
    <row r="4" spans="1:6" x14ac:dyDescent="0.25">
      <c r="A4" s="133" t="s">
        <v>424</v>
      </c>
      <c r="B4" s="167" t="s">
        <v>406</v>
      </c>
      <c r="C4" s="167" t="s">
        <v>415</v>
      </c>
      <c r="D4" s="167" t="s">
        <v>464</v>
      </c>
      <c r="E4" s="167">
        <v>1</v>
      </c>
      <c r="F4" s="167">
        <v>1</v>
      </c>
    </row>
    <row r="5" spans="1:6" x14ac:dyDescent="0.25">
      <c r="A5" s="133" t="s">
        <v>424</v>
      </c>
      <c r="B5" s="167" t="s">
        <v>412</v>
      </c>
      <c r="C5" s="566" t="s">
        <v>425</v>
      </c>
      <c r="D5" s="639" t="s">
        <v>813</v>
      </c>
      <c r="E5" s="167">
        <v>1</v>
      </c>
      <c r="F5" s="167">
        <v>4</v>
      </c>
    </row>
  </sheetData>
  <sheetProtection sheet="1" selectLockedCells="1" selectUnlockedCells="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381D9"/>
  </sheetPr>
  <dimension ref="A1:J8"/>
  <sheetViews>
    <sheetView workbookViewId="0"/>
  </sheetViews>
  <sheetFormatPr defaultRowHeight="12.75" x14ac:dyDescent="0.2"/>
  <cols>
    <col min="2" max="2" width="11.42578125" style="55" bestFit="1" customWidth="1"/>
    <col min="3" max="3" width="7.42578125" style="55" customWidth="1"/>
    <col min="4" max="4" width="9.140625" style="55" customWidth="1"/>
    <col min="5" max="5" width="6.85546875" style="55" customWidth="1"/>
    <col min="6" max="6" width="8.85546875" style="55" customWidth="1"/>
    <col min="7" max="7" width="12" style="55" customWidth="1"/>
    <col min="8" max="8" width="10.85546875" bestFit="1" customWidth="1"/>
    <col min="9" max="9" width="11.7109375" customWidth="1"/>
  </cols>
  <sheetData>
    <row r="1" spans="1:10" ht="60" x14ac:dyDescent="0.2">
      <c r="A1" s="126" t="s">
        <v>419</v>
      </c>
      <c r="B1" s="126" t="s">
        <v>396</v>
      </c>
      <c r="C1" s="126" t="s">
        <v>397</v>
      </c>
      <c r="D1" s="126" t="s">
        <v>398</v>
      </c>
      <c r="E1" s="126" t="s">
        <v>399</v>
      </c>
      <c r="F1" s="126" t="s">
        <v>400</v>
      </c>
      <c r="G1" s="126" t="s">
        <v>466</v>
      </c>
      <c r="H1" s="126" t="s">
        <v>467</v>
      </c>
      <c r="I1" s="126" t="s">
        <v>468</v>
      </c>
      <c r="J1" s="126" t="s">
        <v>459</v>
      </c>
    </row>
    <row r="2" spans="1:10" x14ac:dyDescent="0.2">
      <c r="A2" t="s">
        <v>424</v>
      </c>
      <c r="B2" s="49" t="s">
        <v>406</v>
      </c>
      <c r="C2" s="172" t="s">
        <v>415</v>
      </c>
      <c r="D2" s="172" t="s">
        <v>464</v>
      </c>
      <c r="E2" s="55">
        <v>1</v>
      </c>
      <c r="F2" s="55">
        <v>1</v>
      </c>
      <c r="G2" s="55">
        <v>0</v>
      </c>
      <c r="H2" s="55">
        <v>100</v>
      </c>
      <c r="I2" s="172" t="s">
        <v>85</v>
      </c>
      <c r="J2" s="55">
        <v>999</v>
      </c>
    </row>
    <row r="3" spans="1:10" x14ac:dyDescent="0.2">
      <c r="B3"/>
      <c r="H3" s="55"/>
    </row>
    <row r="4" spans="1:10" x14ac:dyDescent="0.2">
      <c r="B4"/>
      <c r="H4" s="55"/>
    </row>
    <row r="5" spans="1:10" x14ac:dyDescent="0.2">
      <c r="B5"/>
      <c r="H5" s="55"/>
    </row>
    <row r="6" spans="1:10" x14ac:dyDescent="0.2">
      <c r="B6"/>
      <c r="H6" s="55"/>
    </row>
    <row r="7" spans="1:10" x14ac:dyDescent="0.2">
      <c r="B7"/>
      <c r="H7" s="55"/>
    </row>
    <row r="8" spans="1:10" x14ac:dyDescent="0.2">
      <c r="B8"/>
      <c r="H8" s="55"/>
    </row>
  </sheetData>
  <sheetProtection sheet="1" objects="1" scenarios="1"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B9C337"/>
    <pageSetUpPr fitToPage="1"/>
  </sheetPr>
  <dimension ref="B1:BO27"/>
  <sheetViews>
    <sheetView workbookViewId="0"/>
  </sheetViews>
  <sheetFormatPr defaultColWidth="9.140625" defaultRowHeight="12" x14ac:dyDescent="0.2"/>
  <cols>
    <col min="1" max="1" width="2.5703125" style="42" customWidth="1"/>
    <col min="2" max="2" width="1.42578125" style="42" customWidth="1"/>
    <col min="3" max="3" width="18.140625" style="42" customWidth="1"/>
    <col min="4" max="4" width="79.7109375" style="42" customWidth="1"/>
    <col min="5" max="5" width="45.85546875" style="42" customWidth="1"/>
    <col min="6" max="6" width="1.28515625" style="42" customWidth="1"/>
    <col min="7" max="67" width="11.42578125" style="272" customWidth="1"/>
    <col min="68" max="16384" width="9.140625" style="42"/>
  </cols>
  <sheetData>
    <row r="1" spans="2:67" ht="6.75" customHeight="1" thickBot="1" x14ac:dyDescent="0.25"/>
    <row r="2" spans="2:67" s="276" customFormat="1" ht="36.75" customHeight="1" x14ac:dyDescent="0.2">
      <c r="B2" s="273"/>
      <c r="C2" s="674"/>
      <c r="D2" s="674"/>
      <c r="E2" s="674"/>
      <c r="F2" s="274"/>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row>
    <row r="3" spans="2:67" s="43" customFormat="1" ht="14.45" customHeight="1" x14ac:dyDescent="0.2">
      <c r="B3" s="277"/>
      <c r="C3" s="278"/>
      <c r="D3" s="278"/>
      <c r="E3" s="555" t="str">
        <f>UPPER(Lists!K3)</f>
        <v>STATISTICAL OFFICE OF THE EUROPEAN UNION</v>
      </c>
      <c r="F3" s="279"/>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row>
    <row r="4" spans="2:67" ht="23.25" customHeight="1" x14ac:dyDescent="0.2">
      <c r="B4" s="281"/>
      <c r="C4" s="675" t="str">
        <f>UPPER(Lists!K7)</f>
        <v>ANNUAL REPORTING OF PACKAGING AND PACKAGING WASTE</v>
      </c>
      <c r="D4" s="675"/>
      <c r="E4" s="675"/>
      <c r="F4" s="282"/>
    </row>
    <row r="5" spans="2:67" ht="15.75" customHeight="1" x14ac:dyDescent="0.2">
      <c r="B5" s="283"/>
      <c r="C5" s="676" t="str">
        <f>CONCATENATE(Lists!K8," DATA COLLECTION")</f>
        <v>2023 DATA COLLECTION</v>
      </c>
      <c r="D5" s="676"/>
      <c r="E5" s="676"/>
      <c r="F5" s="284"/>
    </row>
    <row r="6" spans="2:67" ht="15.75" customHeight="1" thickBot="1" x14ac:dyDescent="0.25">
      <c r="B6" s="283"/>
      <c r="C6" s="285"/>
      <c r="D6" s="285"/>
      <c r="E6" s="285"/>
      <c r="F6" s="284"/>
    </row>
    <row r="7" spans="2:67" ht="30" customHeight="1" thickBot="1" x14ac:dyDescent="0.25">
      <c r="B7" s="286"/>
      <c r="C7" s="677" t="s">
        <v>523</v>
      </c>
      <c r="D7" s="677"/>
      <c r="E7" s="677"/>
      <c r="F7" s="287"/>
    </row>
    <row r="8" spans="2:67" ht="13.5" customHeight="1" x14ac:dyDescent="0.2">
      <c r="B8" s="286"/>
      <c r="C8" s="288"/>
      <c r="D8" s="288"/>
      <c r="E8" s="288"/>
      <c r="F8" s="287"/>
    </row>
    <row r="9" spans="2:67" s="290" customFormat="1" ht="19.5" customHeight="1" x14ac:dyDescent="0.2">
      <c r="B9" s="286"/>
      <c r="C9" s="673" t="s">
        <v>524</v>
      </c>
      <c r="D9" s="673"/>
      <c r="E9" s="673"/>
      <c r="F9" s="287"/>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row>
    <row r="10" spans="2:67" ht="12" customHeight="1" x14ac:dyDescent="0.2">
      <c r="B10" s="286"/>
      <c r="C10" s="291" t="s">
        <v>3</v>
      </c>
      <c r="D10" s="292" t="s">
        <v>4</v>
      </c>
      <c r="E10" s="292" t="s">
        <v>5</v>
      </c>
      <c r="F10" s="287"/>
    </row>
    <row r="11" spans="2:67" ht="21" customHeight="1" x14ac:dyDescent="0.2">
      <c r="B11" s="286"/>
      <c r="C11" s="293" t="s">
        <v>6</v>
      </c>
      <c r="D11" s="294" t="s">
        <v>7</v>
      </c>
      <c r="E11" s="295" t="s">
        <v>819</v>
      </c>
      <c r="F11" s="287"/>
    </row>
    <row r="12" spans="2:67" ht="21" customHeight="1" x14ac:dyDescent="0.2">
      <c r="B12" s="286"/>
      <c r="C12" s="293" t="s">
        <v>8</v>
      </c>
      <c r="D12" s="294" t="s">
        <v>9</v>
      </c>
      <c r="E12" s="295" t="s">
        <v>820</v>
      </c>
      <c r="F12" s="287"/>
    </row>
    <row r="13" spans="2:67" ht="21" customHeight="1" x14ac:dyDescent="0.2">
      <c r="B13" s="286"/>
      <c r="C13" s="293" t="s">
        <v>10</v>
      </c>
      <c r="D13" s="294" t="s">
        <v>381</v>
      </c>
      <c r="E13" s="295" t="s">
        <v>820</v>
      </c>
      <c r="F13" s="287"/>
    </row>
    <row r="14" spans="2:67" ht="21" customHeight="1" x14ac:dyDescent="0.2">
      <c r="B14" s="286"/>
      <c r="C14" s="293" t="s">
        <v>617</v>
      </c>
      <c r="D14" s="294" t="s">
        <v>618</v>
      </c>
      <c r="E14" s="295" t="s">
        <v>820</v>
      </c>
      <c r="F14" s="287"/>
    </row>
    <row r="15" spans="2:67" s="297" customFormat="1" ht="19.5" customHeight="1" x14ac:dyDescent="0.2">
      <c r="B15" s="286"/>
      <c r="C15" s="673" t="s">
        <v>525</v>
      </c>
      <c r="D15" s="673"/>
      <c r="E15" s="673"/>
      <c r="F15" s="287"/>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row>
    <row r="16" spans="2:67" ht="12" customHeight="1" x14ac:dyDescent="0.2">
      <c r="B16" s="286"/>
      <c r="C16" s="291" t="s">
        <v>3</v>
      </c>
      <c r="D16" s="292" t="s">
        <v>4</v>
      </c>
      <c r="E16" s="292" t="s">
        <v>5</v>
      </c>
      <c r="F16" s="287"/>
    </row>
    <row r="17" spans="2:67" ht="21" customHeight="1" x14ac:dyDescent="0.2">
      <c r="B17" s="286"/>
      <c r="C17" s="298" t="s">
        <v>526</v>
      </c>
      <c r="D17" s="294" t="s">
        <v>527</v>
      </c>
      <c r="E17" s="295" t="s">
        <v>818</v>
      </c>
      <c r="F17" s="287"/>
    </row>
    <row r="18" spans="2:67" ht="21" customHeight="1" x14ac:dyDescent="0.2">
      <c r="B18" s="286"/>
      <c r="C18" s="298" t="s">
        <v>289</v>
      </c>
      <c r="D18" s="294" t="s">
        <v>382</v>
      </c>
      <c r="E18" s="295" t="s">
        <v>818</v>
      </c>
      <c r="F18" s="287"/>
    </row>
    <row r="19" spans="2:67" ht="30" customHeight="1" x14ac:dyDescent="0.2">
      <c r="B19" s="286"/>
      <c r="C19" s="299" t="s">
        <v>279</v>
      </c>
      <c r="D19" s="294" t="s">
        <v>302</v>
      </c>
      <c r="E19" s="295" t="s">
        <v>817</v>
      </c>
      <c r="F19" s="287"/>
    </row>
    <row r="20" spans="2:67" ht="30" customHeight="1" x14ac:dyDescent="0.2">
      <c r="B20" s="286"/>
      <c r="C20" s="299" t="s">
        <v>280</v>
      </c>
      <c r="D20" s="294" t="s">
        <v>301</v>
      </c>
      <c r="E20" s="295" t="s">
        <v>816</v>
      </c>
      <c r="F20" s="287"/>
    </row>
    <row r="21" spans="2:67" ht="30" customHeight="1" x14ac:dyDescent="0.2">
      <c r="B21" s="286"/>
      <c r="C21" s="299" t="s">
        <v>281</v>
      </c>
      <c r="D21" s="294" t="s">
        <v>13</v>
      </c>
      <c r="E21" s="295" t="s">
        <v>345</v>
      </c>
      <c r="F21" s="287"/>
    </row>
    <row r="22" spans="2:67" ht="30" customHeight="1" x14ac:dyDescent="0.2">
      <c r="B22" s="286"/>
      <c r="C22" s="299" t="s">
        <v>282</v>
      </c>
      <c r="D22" s="294" t="s">
        <v>14</v>
      </c>
      <c r="E22" s="295" t="s">
        <v>817</v>
      </c>
      <c r="F22" s="287"/>
    </row>
    <row r="23" spans="2:67" s="297" customFormat="1" ht="19.5" customHeight="1" x14ac:dyDescent="0.2">
      <c r="B23" s="286"/>
      <c r="C23" s="673" t="s">
        <v>620</v>
      </c>
      <c r="D23" s="673"/>
      <c r="E23" s="673"/>
      <c r="F23" s="287"/>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row>
    <row r="24" spans="2:67" ht="12" customHeight="1" x14ac:dyDescent="0.2">
      <c r="B24" s="286"/>
      <c r="C24" s="291" t="s">
        <v>3</v>
      </c>
      <c r="D24" s="292" t="s">
        <v>4</v>
      </c>
      <c r="E24" s="292" t="s">
        <v>5</v>
      </c>
      <c r="F24" s="287"/>
    </row>
    <row r="25" spans="2:67" ht="23.25" customHeight="1" x14ac:dyDescent="0.2">
      <c r="B25" s="286"/>
      <c r="C25" s="361" t="s">
        <v>11</v>
      </c>
      <c r="D25" s="294" t="s">
        <v>12</v>
      </c>
      <c r="E25" s="295" t="s">
        <v>818</v>
      </c>
      <c r="F25" s="287"/>
    </row>
    <row r="26" spans="2:67" ht="23.25" customHeight="1" x14ac:dyDescent="0.2">
      <c r="B26" s="300"/>
      <c r="C26" s="361" t="s">
        <v>15</v>
      </c>
      <c r="D26" s="294" t="s">
        <v>383</v>
      </c>
      <c r="E26" s="295" t="s">
        <v>818</v>
      </c>
      <c r="F26" s="301"/>
    </row>
    <row r="27" spans="2:67" ht="8.25" customHeight="1" thickBot="1" x14ac:dyDescent="0.25">
      <c r="B27" s="302"/>
      <c r="C27" s="303"/>
      <c r="D27" s="303"/>
      <c r="E27" s="303"/>
      <c r="F27" s="304"/>
    </row>
  </sheetData>
  <sheetProtection algorithmName="SHA-512" hashValue="lUb6dF/3hO0SrstwhKEc4bmGzaYGef1ZLs32RZAMmJkSPCMQgtJbQgl5OUVeys5XXWRRcGbojevdtP/nni+/rw==" saltValue="1Ts0Hj/MpTTJpq//y3E9fA==" spinCount="100000" sheet="1" objects="1" scenarios="1"/>
  <mergeCells count="7">
    <mergeCell ref="C23:E23"/>
    <mergeCell ref="C2:E2"/>
    <mergeCell ref="C4:E4"/>
    <mergeCell ref="C5:E5"/>
    <mergeCell ref="C7:E7"/>
    <mergeCell ref="C9:E9"/>
    <mergeCell ref="C15:E15"/>
  </mergeCells>
  <hyperlinks>
    <hyperlink ref="D11" location="Index!A1" display="Structure of the questionnaire"/>
    <hyperlink ref="D25" location="METADATA!A1" display="Information on the methodology used for gathering the EGSS data reported in this questionnaire"/>
    <hyperlink ref="D12" location="'Basic instructions'!A1" display="Basic instructions"/>
    <hyperlink ref="D13" location="Methodology!A1" display="Detailed instructions and summary of the methodology"/>
    <hyperlink ref="D20" location="Table_1a!A1" display="Generation and recycling of packaging waste calculated according Article 3, Article 4 and 5 of Decision 2005/270/EC"/>
    <hyperlink ref="D21" location="Table_2!A1" display="Format to attain an adjusted level of the targets in accordance with Article 5(2) of Directive 94/62/EC "/>
    <hyperlink ref="D22" location="Table_3!A1" display="Format for reporting on reusable packaging as established by Commission Decision 2005/270/EC as last amended by Commission Implementing Decision 2019/665 "/>
    <hyperlink ref="D19" location="Table_1!A1" display="Generation and recycling of packaging waste as established by Commission Decision 2005/270/EC as last amended by Commission Implementing Decision 2019/665"/>
    <hyperlink ref="D18" location="'Footnotes list'!A1" display="List of country-specific explanatory footnotes"/>
    <hyperlink ref="D26" location="'Quality_report &gt;&gt;&gt;'!A1" display="Quality report"/>
    <hyperlink ref="D17" location="'GETTING STARTED'!A1" display="Country and data collection definition. Administrative data."/>
    <hyperlink ref="D14" location="'Validation rules'!A1" display="Validation rules performed by 'Validate questionnaire' button"/>
  </hyperlinks>
  <pageMargins left="0.7" right="0.7" top="0.75" bottom="0.75" header="0.3" footer="0.3"/>
  <pageSetup paperSize="9" scale="89" fitToHeight="0" orientation="landscape" verticalDpi="0"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F12"/>
  <sheetViews>
    <sheetView workbookViewId="0"/>
  </sheetViews>
  <sheetFormatPr defaultRowHeight="12.75" x14ac:dyDescent="0.2"/>
  <sheetData>
    <row r="1" spans="1:6" ht="45" x14ac:dyDescent="0.2">
      <c r="A1" s="126" t="s">
        <v>419</v>
      </c>
      <c r="B1" s="126" t="s">
        <v>409</v>
      </c>
      <c r="C1" s="126" t="s">
        <v>397</v>
      </c>
      <c r="D1" s="126" t="s">
        <v>398</v>
      </c>
      <c r="E1" s="126" t="s">
        <v>399</v>
      </c>
      <c r="F1" s="126" t="s">
        <v>400</v>
      </c>
    </row>
    <row r="2" spans="1:6" x14ac:dyDescent="0.2">
      <c r="A2" s="49" t="s">
        <v>522</v>
      </c>
      <c r="B2" t="s">
        <v>410</v>
      </c>
      <c r="C2" s="55" t="s">
        <v>413</v>
      </c>
      <c r="D2" s="172" t="s">
        <v>414</v>
      </c>
      <c r="E2" s="55">
        <v>999</v>
      </c>
      <c r="F2" s="55">
        <v>4</v>
      </c>
    </row>
    <row r="3" spans="1:6" x14ac:dyDescent="0.2">
      <c r="A3" s="49" t="s">
        <v>522</v>
      </c>
      <c r="B3" t="s">
        <v>410</v>
      </c>
      <c r="C3" s="172" t="s">
        <v>416</v>
      </c>
      <c r="D3" s="172" t="s">
        <v>463</v>
      </c>
      <c r="E3" s="55">
        <v>999</v>
      </c>
      <c r="F3" s="55">
        <v>4</v>
      </c>
    </row>
    <row r="4" spans="1:6" x14ac:dyDescent="0.2">
      <c r="A4" s="49" t="s">
        <v>522</v>
      </c>
      <c r="B4" t="s">
        <v>410</v>
      </c>
      <c r="C4" s="172" t="s">
        <v>469</v>
      </c>
      <c r="D4" s="172" t="s">
        <v>455</v>
      </c>
      <c r="E4" s="55">
        <v>999</v>
      </c>
      <c r="F4" s="55">
        <v>4</v>
      </c>
    </row>
    <row r="5" spans="1:6" x14ac:dyDescent="0.2">
      <c r="A5" s="49" t="s">
        <v>522</v>
      </c>
      <c r="B5" s="49" t="s">
        <v>411</v>
      </c>
      <c r="C5" s="172" t="s">
        <v>456</v>
      </c>
      <c r="D5" s="172" t="s">
        <v>457</v>
      </c>
      <c r="E5" s="55">
        <v>999</v>
      </c>
      <c r="F5" s="55">
        <v>4</v>
      </c>
    </row>
    <row r="6" spans="1:6" x14ac:dyDescent="0.2">
      <c r="A6" s="49" t="s">
        <v>522</v>
      </c>
      <c r="B6" s="49" t="s">
        <v>411</v>
      </c>
      <c r="C6" s="172" t="s">
        <v>417</v>
      </c>
      <c r="D6" s="172" t="s">
        <v>418</v>
      </c>
      <c r="E6" s="55">
        <v>999</v>
      </c>
      <c r="F6" s="55">
        <v>4</v>
      </c>
    </row>
    <row r="7" spans="1:6" x14ac:dyDescent="0.2">
      <c r="A7" s="49" t="s">
        <v>522</v>
      </c>
      <c r="B7" s="49" t="s">
        <v>412</v>
      </c>
      <c r="C7" s="172" t="s">
        <v>413</v>
      </c>
      <c r="D7" s="172" t="s">
        <v>663</v>
      </c>
      <c r="E7" s="55">
        <v>999</v>
      </c>
      <c r="F7" s="55">
        <v>4</v>
      </c>
    </row>
    <row r="12" spans="1:6" x14ac:dyDescent="0.2">
      <c r="A12" s="435" t="s">
        <v>619</v>
      </c>
      <c r="B12" s="436"/>
      <c r="C12" s="436"/>
      <c r="D12" s="436"/>
      <c r="E12" s="436"/>
      <c r="F12" s="436"/>
    </row>
  </sheetData>
  <sheetProtection sheet="1" objects="1" scenarios="1" selectLockedCells="1" selectUnlockedCells="1"/>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H4"/>
  <sheetViews>
    <sheetView workbookViewId="0"/>
  </sheetViews>
  <sheetFormatPr defaultColWidth="8.7109375" defaultRowHeight="15" x14ac:dyDescent="0.25"/>
  <cols>
    <col min="1" max="1" width="8.7109375" style="132"/>
    <col min="2" max="2" width="11.42578125" style="167" bestFit="1" customWidth="1"/>
    <col min="3" max="3" width="11.140625" style="167" bestFit="1" customWidth="1"/>
    <col min="4" max="4" width="15.7109375" style="167" bestFit="1" customWidth="1"/>
    <col min="5" max="5" width="8.85546875" style="167" bestFit="1" customWidth="1"/>
    <col min="6" max="6" width="11.85546875" style="167" bestFit="1" customWidth="1"/>
    <col min="7" max="7" width="28.85546875" style="167" bestFit="1" customWidth="1"/>
    <col min="8" max="16384" width="8.7109375" style="132"/>
  </cols>
  <sheetData>
    <row r="1" spans="1:8" x14ac:dyDescent="0.25">
      <c r="A1" s="131" t="s">
        <v>419</v>
      </c>
      <c r="B1" s="131" t="s">
        <v>396</v>
      </c>
      <c r="C1" s="131" t="s">
        <v>420</v>
      </c>
      <c r="D1" s="131" t="s">
        <v>421</v>
      </c>
      <c r="E1" s="131" t="s">
        <v>422</v>
      </c>
      <c r="F1" s="131" t="s">
        <v>423</v>
      </c>
      <c r="G1" s="131" t="s">
        <v>471</v>
      </c>
    </row>
    <row r="2" spans="1:8" x14ac:dyDescent="0.25">
      <c r="A2" s="167" t="s">
        <v>424</v>
      </c>
      <c r="B2" s="167" t="s">
        <v>410</v>
      </c>
      <c r="C2" s="167" t="s">
        <v>470</v>
      </c>
      <c r="D2" s="639" t="s">
        <v>814</v>
      </c>
      <c r="E2" s="167">
        <v>1</v>
      </c>
      <c r="F2" s="167">
        <v>4</v>
      </c>
      <c r="G2" s="173">
        <v>1</v>
      </c>
      <c r="H2" s="153"/>
    </row>
    <row r="3" spans="1:8" x14ac:dyDescent="0.25">
      <c r="A3" s="167" t="s">
        <v>424</v>
      </c>
      <c r="B3" s="133" t="s">
        <v>411</v>
      </c>
      <c r="C3" s="167" t="s">
        <v>470</v>
      </c>
      <c r="D3" s="167" t="s">
        <v>473</v>
      </c>
      <c r="E3" s="167">
        <v>1</v>
      </c>
      <c r="F3" s="167">
        <v>4</v>
      </c>
      <c r="G3" s="173">
        <v>1</v>
      </c>
      <c r="H3" s="153"/>
    </row>
    <row r="4" spans="1:8" x14ac:dyDescent="0.25">
      <c r="A4" s="167" t="s">
        <v>424</v>
      </c>
      <c r="B4" s="167" t="s">
        <v>412</v>
      </c>
      <c r="C4" s="566" t="s">
        <v>664</v>
      </c>
      <c r="D4" s="639" t="s">
        <v>815</v>
      </c>
      <c r="E4" s="167">
        <v>1</v>
      </c>
      <c r="F4" s="167">
        <v>4</v>
      </c>
      <c r="G4" s="173">
        <v>1</v>
      </c>
      <c r="H4" s="153"/>
    </row>
  </sheetData>
  <sheetProtection sheet="1" selectLockedCells="1" selectUnlockedCells="1"/>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B381D9"/>
  </sheetPr>
  <dimension ref="A1:H8"/>
  <sheetViews>
    <sheetView workbookViewId="0"/>
  </sheetViews>
  <sheetFormatPr defaultColWidth="9.140625" defaultRowHeight="12.75" x14ac:dyDescent="0.2"/>
  <cols>
    <col min="1" max="1" width="9.140625" style="105"/>
    <col min="2" max="2" width="15.28515625" style="105" bestFit="1" customWidth="1"/>
    <col min="3" max="3" width="9.140625" style="105"/>
    <col min="4" max="4" width="12.28515625" style="105" customWidth="1"/>
    <col min="5" max="5" width="9.85546875" style="105" customWidth="1"/>
    <col min="6" max="6" width="9.140625" style="105"/>
    <col min="7" max="7" width="21.85546875" style="105" customWidth="1"/>
    <col min="8" max="8" width="77" style="105" customWidth="1"/>
    <col min="9" max="16384" width="9.140625" style="105"/>
  </cols>
  <sheetData>
    <row r="1" spans="1:8" ht="24.6" customHeight="1" x14ac:dyDescent="0.2">
      <c r="A1" s="619" t="s">
        <v>419</v>
      </c>
      <c r="B1" s="619" t="s">
        <v>396</v>
      </c>
      <c r="C1" s="619" t="s">
        <v>420</v>
      </c>
      <c r="D1" s="619" t="s">
        <v>421</v>
      </c>
      <c r="E1" s="619" t="s">
        <v>422</v>
      </c>
      <c r="F1" s="619" t="s">
        <v>423</v>
      </c>
      <c r="G1" s="619" t="s">
        <v>736</v>
      </c>
      <c r="H1" s="620" t="s">
        <v>428</v>
      </c>
    </row>
    <row r="2" spans="1:8" ht="15" x14ac:dyDescent="0.25">
      <c r="A2" s="621" t="s">
        <v>519</v>
      </c>
      <c r="B2" s="621" t="s">
        <v>289</v>
      </c>
      <c r="C2" s="621" t="s">
        <v>601</v>
      </c>
      <c r="D2" s="621" t="s">
        <v>737</v>
      </c>
      <c r="E2" s="622">
        <v>1</v>
      </c>
      <c r="F2" s="622">
        <v>999</v>
      </c>
      <c r="G2" s="621" t="s">
        <v>738</v>
      </c>
      <c r="H2" s="623" t="s">
        <v>739</v>
      </c>
    </row>
    <row r="3" spans="1:8" ht="15" x14ac:dyDescent="0.25">
      <c r="A3" s="621" t="s">
        <v>519</v>
      </c>
      <c r="B3" s="621" t="s">
        <v>289</v>
      </c>
      <c r="C3" s="621" t="s">
        <v>601</v>
      </c>
      <c r="D3" s="621" t="s">
        <v>737</v>
      </c>
      <c r="E3" s="622">
        <v>1</v>
      </c>
      <c r="F3" s="622">
        <v>999</v>
      </c>
      <c r="G3" s="621" t="s">
        <v>740</v>
      </c>
      <c r="H3" s="623" t="s">
        <v>745</v>
      </c>
    </row>
    <row r="4" spans="1:8" ht="15" x14ac:dyDescent="0.25">
      <c r="A4" s="621" t="s">
        <v>519</v>
      </c>
      <c r="B4" s="621" t="s">
        <v>289</v>
      </c>
      <c r="C4" s="621" t="s">
        <v>601</v>
      </c>
      <c r="D4" s="621" t="s">
        <v>737</v>
      </c>
      <c r="E4" s="622">
        <v>1</v>
      </c>
      <c r="F4" s="622">
        <v>999</v>
      </c>
      <c r="G4" s="621" t="s">
        <v>741</v>
      </c>
      <c r="H4" s="623" t="s">
        <v>739</v>
      </c>
    </row>
    <row r="5" spans="1:8" ht="15" x14ac:dyDescent="0.25">
      <c r="A5" s="621" t="s">
        <v>519</v>
      </c>
      <c r="B5" s="621" t="s">
        <v>289</v>
      </c>
      <c r="C5" s="621" t="s">
        <v>601</v>
      </c>
      <c r="D5" s="621" t="s">
        <v>737</v>
      </c>
      <c r="E5" s="622">
        <v>1</v>
      </c>
      <c r="F5" s="622">
        <v>999</v>
      </c>
      <c r="G5" s="621" t="s">
        <v>742</v>
      </c>
      <c r="H5" s="623" t="s">
        <v>739</v>
      </c>
    </row>
    <row r="6" spans="1:8" ht="15" x14ac:dyDescent="0.25">
      <c r="A6" s="621" t="s">
        <v>519</v>
      </c>
      <c r="B6" s="621" t="s">
        <v>289</v>
      </c>
      <c r="C6" s="621" t="s">
        <v>601</v>
      </c>
      <c r="D6" s="621" t="s">
        <v>737</v>
      </c>
      <c r="E6" s="622">
        <v>1</v>
      </c>
      <c r="F6" s="622">
        <v>999</v>
      </c>
      <c r="G6" s="621" t="s">
        <v>746</v>
      </c>
      <c r="H6" s="623" t="s">
        <v>739</v>
      </c>
    </row>
    <row r="7" spans="1:8" ht="15" x14ac:dyDescent="0.25">
      <c r="A7" s="621" t="s">
        <v>519</v>
      </c>
      <c r="B7" s="621" t="s">
        <v>289</v>
      </c>
      <c r="C7" s="621" t="s">
        <v>601</v>
      </c>
      <c r="D7" s="621" t="s">
        <v>737</v>
      </c>
      <c r="E7" s="622">
        <v>1</v>
      </c>
      <c r="F7" s="622">
        <v>999</v>
      </c>
      <c r="G7" s="621" t="s">
        <v>743</v>
      </c>
      <c r="H7" s="623" t="s">
        <v>744</v>
      </c>
    </row>
    <row r="8" spans="1:8" ht="15" x14ac:dyDescent="0.25">
      <c r="A8" s="621" t="s">
        <v>519</v>
      </c>
      <c r="B8" s="621" t="s">
        <v>289</v>
      </c>
      <c r="C8" s="621" t="s">
        <v>601</v>
      </c>
      <c r="D8" s="621" t="s">
        <v>737</v>
      </c>
      <c r="E8" s="622">
        <v>1</v>
      </c>
      <c r="F8" s="622">
        <v>999</v>
      </c>
      <c r="G8" s="621" t="s">
        <v>747</v>
      </c>
      <c r="H8" s="623" t="s">
        <v>744</v>
      </c>
    </row>
  </sheetData>
  <sheetProtection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N5"/>
  <sheetViews>
    <sheetView workbookViewId="0"/>
  </sheetViews>
  <sheetFormatPr defaultColWidth="8.7109375" defaultRowHeight="15" x14ac:dyDescent="0.25"/>
  <cols>
    <col min="1" max="1" width="8.7109375" style="132"/>
    <col min="2" max="2" width="10.42578125" style="132" bestFit="1" customWidth="1"/>
    <col min="3" max="3" width="10.140625" style="132" bestFit="1" customWidth="1"/>
    <col min="4" max="4" width="14.5703125" style="132" bestFit="1" customWidth="1"/>
    <col min="5" max="5" width="8.140625" style="132" bestFit="1" customWidth="1"/>
    <col min="6" max="6" width="11" style="132" bestFit="1" customWidth="1"/>
    <col min="7" max="16384" width="8.7109375" style="132"/>
  </cols>
  <sheetData>
    <row r="1" spans="1:14" x14ac:dyDescent="0.25">
      <c r="A1" s="131" t="s">
        <v>419</v>
      </c>
      <c r="B1" s="131" t="s">
        <v>396</v>
      </c>
      <c r="C1" s="131" t="s">
        <v>420</v>
      </c>
      <c r="D1" s="131" t="s">
        <v>421</v>
      </c>
      <c r="E1" s="131" t="s">
        <v>422</v>
      </c>
      <c r="F1" s="131" t="s">
        <v>423</v>
      </c>
    </row>
    <row r="2" spans="1:14" x14ac:dyDescent="0.25">
      <c r="A2" s="167" t="s">
        <v>424</v>
      </c>
      <c r="B2" s="167" t="s">
        <v>410</v>
      </c>
      <c r="C2" s="167" t="s">
        <v>415</v>
      </c>
      <c r="D2" s="639" t="s">
        <v>808</v>
      </c>
      <c r="E2" s="167">
        <v>1</v>
      </c>
      <c r="F2" s="167">
        <v>4</v>
      </c>
      <c r="I2" s="169" t="s">
        <v>472</v>
      </c>
      <c r="J2" s="169"/>
      <c r="K2" s="169"/>
      <c r="L2" s="169"/>
      <c r="M2" s="169"/>
      <c r="N2" s="169"/>
    </row>
    <row r="3" spans="1:14" x14ac:dyDescent="0.25">
      <c r="A3" s="167" t="s">
        <v>424</v>
      </c>
      <c r="B3" s="167" t="s">
        <v>411</v>
      </c>
      <c r="C3" s="167" t="s">
        <v>415</v>
      </c>
      <c r="D3" s="639" t="s">
        <v>502</v>
      </c>
      <c r="E3" s="167">
        <v>1</v>
      </c>
      <c r="F3" s="167">
        <v>4</v>
      </c>
    </row>
    <row r="4" spans="1:14" x14ac:dyDescent="0.25">
      <c r="A4" s="167" t="s">
        <v>424</v>
      </c>
      <c r="B4" s="167" t="s">
        <v>406</v>
      </c>
      <c r="C4" s="167" t="s">
        <v>415</v>
      </c>
      <c r="D4" s="167" t="s">
        <v>464</v>
      </c>
      <c r="E4" s="167">
        <v>1</v>
      </c>
      <c r="F4" s="167">
        <v>1</v>
      </c>
    </row>
    <row r="5" spans="1:14" x14ac:dyDescent="0.25">
      <c r="A5" s="167" t="s">
        <v>424</v>
      </c>
      <c r="B5" s="167" t="s">
        <v>412</v>
      </c>
      <c r="C5" s="566" t="s">
        <v>425</v>
      </c>
      <c r="D5" s="639" t="s">
        <v>813</v>
      </c>
      <c r="E5" s="167">
        <v>1</v>
      </c>
      <c r="F5" s="167">
        <v>4</v>
      </c>
    </row>
  </sheetData>
  <sheetProtection sheet="1" selectLockedCells="1" selectUnlockedCells="1"/>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G15"/>
  <sheetViews>
    <sheetView workbookViewId="0">
      <selection activeCell="B3" sqref="B3"/>
    </sheetView>
  </sheetViews>
  <sheetFormatPr defaultColWidth="9.140625" defaultRowHeight="12.75" x14ac:dyDescent="0.2"/>
  <cols>
    <col min="1" max="1" width="19" style="658" customWidth="1"/>
    <col min="2" max="2" width="18.5703125" style="658" customWidth="1"/>
    <col min="3" max="3" width="34.7109375" style="658" customWidth="1"/>
    <col min="4" max="4" width="30.5703125" style="658" customWidth="1"/>
    <col min="5" max="5" width="25.7109375" style="658" customWidth="1"/>
    <col min="6" max="6" width="17.85546875" style="664" customWidth="1"/>
    <col min="7" max="7" width="24" style="658" customWidth="1"/>
    <col min="8" max="16384" width="9.140625" style="658"/>
  </cols>
  <sheetData>
    <row r="1" spans="1:7" ht="33.75" customHeight="1" thickBot="1" x14ac:dyDescent="0.25">
      <c r="A1" s="800" t="s">
        <v>839</v>
      </c>
      <c r="B1" s="800"/>
      <c r="C1" s="800"/>
      <c r="E1" s="801" t="s">
        <v>840</v>
      </c>
      <c r="F1" s="801"/>
      <c r="G1" s="801"/>
    </row>
    <row r="2" spans="1:7" s="661" customFormat="1" ht="15" x14ac:dyDescent="0.2">
      <c r="A2" s="659" t="s">
        <v>841</v>
      </c>
      <c r="B2" s="659" t="s">
        <v>842</v>
      </c>
      <c r="C2" s="660" t="s">
        <v>843</v>
      </c>
      <c r="E2" s="659" t="s">
        <v>841</v>
      </c>
      <c r="F2" s="659" t="s">
        <v>842</v>
      </c>
      <c r="G2" s="660" t="s">
        <v>843</v>
      </c>
    </row>
    <row r="3" spans="1:7" ht="25.5" x14ac:dyDescent="0.2">
      <c r="A3" s="662" t="s">
        <v>844</v>
      </c>
      <c r="B3" s="662" t="b">
        <v>1</v>
      </c>
      <c r="C3" s="663" t="s">
        <v>845</v>
      </c>
      <c r="F3" s="658"/>
    </row>
    <row r="4" spans="1:7" x14ac:dyDescent="0.2">
      <c r="F4" s="658"/>
    </row>
    <row r="5" spans="1:7" x14ac:dyDescent="0.2">
      <c r="F5" s="658"/>
    </row>
    <row r="6" spans="1:7" x14ac:dyDescent="0.2">
      <c r="F6" s="658"/>
    </row>
    <row r="7" spans="1:7" x14ac:dyDescent="0.2">
      <c r="F7" s="658"/>
    </row>
    <row r="8" spans="1:7" x14ac:dyDescent="0.2">
      <c r="F8" s="658"/>
    </row>
    <row r="9" spans="1:7" x14ac:dyDescent="0.2">
      <c r="F9" s="658"/>
    </row>
    <row r="10" spans="1:7" x14ac:dyDescent="0.2">
      <c r="F10" s="658"/>
    </row>
    <row r="11" spans="1:7" x14ac:dyDescent="0.2">
      <c r="F11" s="658"/>
    </row>
    <row r="12" spans="1:7" x14ac:dyDescent="0.2">
      <c r="F12" s="658"/>
    </row>
    <row r="13" spans="1:7" x14ac:dyDescent="0.2">
      <c r="F13" s="658"/>
    </row>
    <row r="14" spans="1:7" x14ac:dyDescent="0.2">
      <c r="F14" s="658"/>
    </row>
    <row r="15" spans="1:7" x14ac:dyDescent="0.2">
      <c r="F15" s="658"/>
    </row>
  </sheetData>
  <sheetProtection sheet="1" objects="1" scenarios="1"/>
  <mergeCells count="2">
    <mergeCell ref="A1:C1"/>
    <mergeCell ref="E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7642D"/>
    <pageSetUpPr fitToPage="1"/>
  </sheetPr>
  <dimension ref="B2:IU567"/>
  <sheetViews>
    <sheetView zoomScale="85" zoomScaleNormal="85" workbookViewId="0">
      <selection activeCell="C21" sqref="C21"/>
    </sheetView>
  </sheetViews>
  <sheetFormatPr defaultColWidth="9.140625" defaultRowHeight="12" x14ac:dyDescent="0.2"/>
  <cols>
    <col min="1" max="1" width="2.5703125" style="3" customWidth="1"/>
    <col min="2" max="2" width="5.28515625" style="3" customWidth="1"/>
    <col min="3" max="3" width="100.5703125" style="3" customWidth="1"/>
    <col min="4" max="4" width="2" style="3" customWidth="1"/>
    <col min="5" max="5" width="9.140625" style="3"/>
    <col min="6" max="6" width="10.140625" style="3" customWidth="1"/>
    <col min="7" max="16384" width="9.140625" style="3"/>
  </cols>
  <sheetData>
    <row r="2" spans="2:32" s="5" customFormat="1" ht="39" customHeight="1" x14ac:dyDescent="0.2">
      <c r="B2" s="802"/>
      <c r="C2" s="803"/>
      <c r="D2" s="556"/>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s="5" customFormat="1" ht="24.95" customHeight="1" x14ac:dyDescent="0.2">
      <c r="B3" s="558"/>
      <c r="C3" s="576" t="str">
        <f>UPPER(Lists!K3)</f>
        <v>STATISTICAL OFFICE OF THE EUROPEAN UNION</v>
      </c>
      <c r="D3" s="559"/>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2:32" s="5" customFormat="1" ht="28.5" customHeight="1" x14ac:dyDescent="0.2">
      <c r="B4" s="560"/>
      <c r="C4" s="574" t="str">
        <f>UPPER(Lists!K7)</f>
        <v>ANNUAL REPORTING OF PACKAGING AND PACKAGING WASTE</v>
      </c>
      <c r="D4" s="561"/>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2:32" s="5" customFormat="1" ht="21" customHeight="1" x14ac:dyDescent="0.2">
      <c r="B5" s="558"/>
      <c r="C5" s="575" t="s">
        <v>661</v>
      </c>
      <c r="D5" s="559"/>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2:32" ht="14.1" customHeight="1" x14ac:dyDescent="0.2">
      <c r="B6" s="577"/>
      <c r="C6" s="578" t="s">
        <v>662</v>
      </c>
      <c r="D6" s="557"/>
    </row>
    <row r="7" spans="2:32" s="7" customFormat="1" ht="28.5" x14ac:dyDescent="0.2">
      <c r="B7" s="562"/>
      <c r="C7" s="341" t="s">
        <v>908</v>
      </c>
      <c r="D7" s="557"/>
    </row>
    <row r="8" spans="2:32" ht="29.1" customHeight="1" x14ac:dyDescent="0.2">
      <c r="B8" s="577"/>
      <c r="C8" s="578" t="s">
        <v>838</v>
      </c>
      <c r="D8" s="557"/>
    </row>
    <row r="9" spans="2:32" s="7" customFormat="1" ht="14.25" x14ac:dyDescent="0.2">
      <c r="B9" s="562"/>
      <c r="C9" s="341" t="s">
        <v>858</v>
      </c>
      <c r="D9" s="557"/>
    </row>
    <row r="10" spans="2:32" ht="69.95" customHeight="1" x14ac:dyDescent="0.2">
      <c r="B10" s="577"/>
      <c r="C10" s="578" t="s">
        <v>837</v>
      </c>
      <c r="D10" s="557"/>
    </row>
    <row r="11" spans="2:32" s="7" customFormat="1" ht="14.25" x14ac:dyDescent="0.2">
      <c r="B11" s="562"/>
      <c r="C11" s="341" t="s">
        <v>859</v>
      </c>
      <c r="D11" s="557"/>
    </row>
    <row r="12" spans="2:32" ht="30.6" customHeight="1" x14ac:dyDescent="0.2">
      <c r="B12" s="577"/>
      <c r="C12" s="578" t="s">
        <v>836</v>
      </c>
      <c r="D12" s="557"/>
    </row>
    <row r="13" spans="2:32" s="7" customFormat="1" ht="14.25" x14ac:dyDescent="0.2">
      <c r="B13" s="562"/>
      <c r="C13" s="341" t="s">
        <v>860</v>
      </c>
      <c r="D13" s="557"/>
    </row>
    <row r="14" spans="2:32" ht="21" customHeight="1" x14ac:dyDescent="0.2">
      <c r="B14" s="577"/>
      <c r="C14" s="578" t="s">
        <v>835</v>
      </c>
      <c r="D14" s="557"/>
    </row>
    <row r="15" spans="2:32" s="7" customFormat="1" ht="28.5" x14ac:dyDescent="0.2">
      <c r="B15" s="562"/>
      <c r="C15" s="341" t="s">
        <v>909</v>
      </c>
      <c r="D15" s="557"/>
    </row>
    <row r="16" spans="2:32" ht="22.5" customHeight="1" x14ac:dyDescent="0.2">
      <c r="B16" s="577"/>
      <c r="C16" s="578" t="s">
        <v>834</v>
      </c>
      <c r="D16" s="557"/>
    </row>
    <row r="17" spans="2:15" s="7" customFormat="1" ht="85.5" x14ac:dyDescent="0.2">
      <c r="B17" s="562"/>
      <c r="C17" s="341" t="s">
        <v>861</v>
      </c>
      <c r="D17" s="557"/>
    </row>
    <row r="18" spans="2:15" ht="39.950000000000003" customHeight="1" x14ac:dyDescent="0.2">
      <c r="B18" s="577"/>
      <c r="C18" s="578" t="s">
        <v>833</v>
      </c>
      <c r="D18" s="557"/>
    </row>
    <row r="19" spans="2:15" s="7" customFormat="1" ht="14.25" x14ac:dyDescent="0.2">
      <c r="B19" s="562"/>
      <c r="C19" s="341" t="s">
        <v>895</v>
      </c>
      <c r="D19" s="557"/>
    </row>
    <row r="20" spans="2:15" ht="18" customHeight="1" x14ac:dyDescent="0.2">
      <c r="B20" s="577"/>
      <c r="C20" s="578" t="s">
        <v>832</v>
      </c>
      <c r="D20" s="557"/>
    </row>
    <row r="21" spans="2:15" s="7" customFormat="1" ht="14.25" x14ac:dyDescent="0.2">
      <c r="B21" s="562"/>
      <c r="C21" s="341"/>
      <c r="D21" s="557"/>
    </row>
    <row r="22" spans="2:15" s="15" customFormat="1" x14ac:dyDescent="0.2">
      <c r="B22" s="563"/>
      <c r="C22" s="564"/>
      <c r="D22" s="565"/>
      <c r="E22" s="3"/>
      <c r="F22" s="3"/>
      <c r="G22" s="3"/>
      <c r="H22" s="3"/>
      <c r="I22" s="3"/>
      <c r="J22" s="3"/>
      <c r="K22" s="3"/>
      <c r="L22" s="3"/>
      <c r="M22" s="3"/>
      <c r="N22" s="3"/>
      <c r="O22" s="3"/>
    </row>
    <row r="23" spans="2:15" s="15" customFormat="1" x14ac:dyDescent="0.2">
      <c r="B23" s="3"/>
      <c r="C23" s="3"/>
      <c r="D23" s="3"/>
      <c r="E23" s="3"/>
      <c r="F23" s="3"/>
      <c r="G23" s="3"/>
      <c r="H23" s="3"/>
      <c r="I23" s="3"/>
      <c r="J23" s="3"/>
      <c r="K23" s="3"/>
      <c r="L23" s="3"/>
      <c r="M23" s="3"/>
      <c r="N23" s="3"/>
      <c r="O23" s="3"/>
    </row>
    <row r="24" spans="2:15" s="15" customFormat="1" x14ac:dyDescent="0.2">
      <c r="B24" s="3"/>
      <c r="C24" s="3"/>
      <c r="D24" s="3"/>
      <c r="E24" s="3"/>
      <c r="F24" s="3"/>
      <c r="G24" s="3"/>
      <c r="H24" s="3"/>
      <c r="I24" s="3"/>
      <c r="J24" s="3"/>
      <c r="K24" s="3"/>
      <c r="L24" s="3"/>
      <c r="M24" s="3"/>
      <c r="N24" s="3"/>
      <c r="O24" s="3"/>
    </row>
    <row r="25" spans="2:15" s="15" customFormat="1" x14ac:dyDescent="0.2">
      <c r="B25" s="3"/>
      <c r="C25" s="3"/>
      <c r="D25" s="3"/>
      <c r="E25" s="3"/>
      <c r="F25" s="3"/>
      <c r="G25" s="3"/>
      <c r="H25" s="3"/>
      <c r="I25" s="3"/>
      <c r="J25" s="3"/>
      <c r="K25" s="3"/>
      <c r="L25" s="3"/>
      <c r="M25" s="3"/>
      <c r="N25" s="3"/>
      <c r="O25" s="3"/>
    </row>
    <row r="26" spans="2:15" s="15" customFormat="1" x14ac:dyDescent="0.2">
      <c r="B26" s="3"/>
      <c r="C26" s="3"/>
      <c r="D26" s="3"/>
      <c r="E26" s="3"/>
      <c r="F26" s="3"/>
      <c r="G26" s="3"/>
      <c r="H26" s="3"/>
      <c r="I26" s="3"/>
      <c r="J26" s="3"/>
      <c r="K26" s="3"/>
      <c r="L26" s="3"/>
      <c r="M26" s="3"/>
      <c r="N26" s="3"/>
      <c r="O26" s="3"/>
    </row>
    <row r="27" spans="2:15" s="15" customFormat="1" x14ac:dyDescent="0.2">
      <c r="B27" s="3"/>
      <c r="C27" s="3"/>
      <c r="D27" s="3"/>
      <c r="E27" s="3"/>
      <c r="F27" s="3"/>
      <c r="G27" s="3"/>
      <c r="H27" s="3"/>
      <c r="I27" s="3"/>
      <c r="J27" s="3"/>
      <c r="K27" s="3"/>
      <c r="L27" s="3"/>
      <c r="M27" s="3"/>
      <c r="N27" s="3"/>
      <c r="O27" s="3"/>
    </row>
    <row r="28" spans="2:15" s="15" customFormat="1" x14ac:dyDescent="0.2">
      <c r="B28" s="3"/>
      <c r="C28" s="3"/>
      <c r="D28" s="3"/>
      <c r="E28" s="3"/>
      <c r="F28" s="3"/>
      <c r="G28" s="3"/>
      <c r="H28" s="3"/>
      <c r="I28" s="3"/>
      <c r="J28" s="3"/>
      <c r="K28" s="3"/>
      <c r="L28" s="3"/>
      <c r="M28" s="3"/>
      <c r="N28" s="3"/>
      <c r="O28" s="3"/>
    </row>
    <row r="30" spans="2:15" s="15" customFormat="1" x14ac:dyDescent="0.2">
      <c r="B30" s="3"/>
      <c r="C30" s="3"/>
      <c r="D30" s="3"/>
      <c r="E30" s="3"/>
      <c r="F30" s="3"/>
      <c r="G30" s="3"/>
      <c r="H30" s="3"/>
      <c r="I30" s="3"/>
      <c r="J30" s="3"/>
      <c r="K30" s="3"/>
      <c r="L30" s="3"/>
      <c r="M30" s="3"/>
      <c r="N30" s="3"/>
      <c r="O30" s="3"/>
    </row>
    <row r="31" spans="2:15" s="15" customFormat="1" x14ac:dyDescent="0.2">
      <c r="B31" s="3"/>
      <c r="C31" s="3"/>
      <c r="D31" s="3"/>
      <c r="E31" s="3"/>
      <c r="F31" s="3"/>
      <c r="G31" s="3"/>
      <c r="H31" s="3"/>
      <c r="I31" s="3"/>
      <c r="J31" s="3"/>
      <c r="K31" s="3"/>
      <c r="L31" s="3"/>
      <c r="M31" s="3"/>
      <c r="N31" s="3"/>
      <c r="O31" s="3"/>
    </row>
    <row r="33" spans="2:14" x14ac:dyDescent="0.2">
      <c r="B33" s="13"/>
      <c r="C33" s="13"/>
    </row>
    <row r="35" spans="2:14" s="2" customFormat="1" x14ac:dyDescent="0.2"/>
    <row r="36" spans="2:14" s="2" customFormat="1" x14ac:dyDescent="0.2">
      <c r="B36" s="6"/>
      <c r="C36" s="6"/>
    </row>
    <row r="37" spans="2:14" s="2" customFormat="1" x14ac:dyDescent="0.2"/>
    <row r="38" spans="2:14" s="2" customFormat="1" x14ac:dyDescent="0.2">
      <c r="B38" s="16"/>
      <c r="C38" s="16"/>
      <c r="D38" s="16"/>
      <c r="E38" s="16"/>
      <c r="F38" s="16"/>
      <c r="G38" s="16"/>
      <c r="H38" s="16"/>
      <c r="I38" s="16"/>
      <c r="J38" s="16"/>
      <c r="K38" s="16"/>
      <c r="L38" s="16"/>
      <c r="M38" s="16"/>
      <c r="N38" s="16"/>
    </row>
    <row r="39" spans="2:14" s="2" customFormat="1" x14ac:dyDescent="0.2"/>
    <row r="40" spans="2:14" s="2" customFormat="1" ht="37.5" customHeight="1" x14ac:dyDescent="0.2">
      <c r="B40" s="10"/>
      <c r="C40" s="10"/>
    </row>
    <row r="41" spans="2:14" s="2" customFormat="1" ht="92.25" customHeight="1" x14ac:dyDescent="0.2">
      <c r="B41" s="9"/>
      <c r="C41" s="9"/>
    </row>
    <row r="42" spans="2:14" s="2" customFormat="1" ht="37.5" customHeight="1" x14ac:dyDescent="0.2">
      <c r="B42" s="10"/>
      <c r="C42" s="10"/>
    </row>
    <row r="43" spans="2:14" s="2" customFormat="1" ht="57.75" customHeight="1" x14ac:dyDescent="0.2">
      <c r="B43" s="9"/>
      <c r="C43" s="9"/>
    </row>
    <row r="44" spans="2:14" s="2" customFormat="1" ht="37.5" customHeight="1" x14ac:dyDescent="0.2">
      <c r="B44" s="10"/>
      <c r="C44" s="10"/>
    </row>
    <row r="45" spans="2:14" s="2" customFormat="1" ht="33.75" customHeight="1" x14ac:dyDescent="0.2">
      <c r="B45" s="9"/>
      <c r="C45" s="9"/>
    </row>
    <row r="46" spans="2:14" s="2" customFormat="1" ht="37.5" customHeight="1" x14ac:dyDescent="0.2">
      <c r="B46" s="10"/>
      <c r="C46" s="10"/>
    </row>
    <row r="47" spans="2:14" s="2" customFormat="1" ht="33.75" customHeight="1" x14ac:dyDescent="0.2">
      <c r="B47" s="9"/>
      <c r="C47" s="9"/>
    </row>
    <row r="48" spans="2:14" s="2" customFormat="1" ht="79.5" customHeight="1" x14ac:dyDescent="0.2">
      <c r="B48" s="9"/>
      <c r="C48" s="9"/>
    </row>
    <row r="49" spans="2:3" s="2" customFormat="1" ht="57.75" customHeight="1" x14ac:dyDescent="0.2">
      <c r="B49" s="9"/>
      <c r="C49" s="9"/>
    </row>
    <row r="50" spans="2:3" s="2" customFormat="1" ht="35.25" customHeight="1" x14ac:dyDescent="0.2">
      <c r="B50" s="9"/>
      <c r="C50" s="9"/>
    </row>
    <row r="51" spans="2:3" s="2" customFormat="1" ht="33" customHeight="1" x14ac:dyDescent="0.2">
      <c r="B51" s="9"/>
      <c r="C51" s="9"/>
    </row>
    <row r="52" spans="2:3" s="2" customFormat="1" ht="96" customHeight="1" x14ac:dyDescent="0.2">
      <c r="B52" s="9"/>
      <c r="C52" s="9"/>
    </row>
    <row r="53" spans="2:3" s="2" customFormat="1" ht="24" customHeight="1" x14ac:dyDescent="0.2">
      <c r="B53" s="10"/>
      <c r="C53" s="10"/>
    </row>
    <row r="54" spans="2:3" s="2" customFormat="1" ht="46.5" customHeight="1" x14ac:dyDescent="0.2">
      <c r="B54" s="9"/>
      <c r="C54" s="9"/>
    </row>
    <row r="55" spans="2:3" s="2" customFormat="1" ht="36.75" customHeight="1" x14ac:dyDescent="0.2">
      <c r="B55" s="17"/>
      <c r="C55" s="17"/>
    </row>
    <row r="56" spans="2:3" s="2" customFormat="1" ht="33" customHeight="1" x14ac:dyDescent="0.2">
      <c r="B56" s="9"/>
      <c r="C56" s="9"/>
    </row>
    <row r="57" spans="2:3" s="2" customFormat="1" x14ac:dyDescent="0.2">
      <c r="B57" s="12"/>
      <c r="C57" s="12"/>
    </row>
    <row r="58" spans="2:3" s="2" customFormat="1" ht="55.9" customHeight="1" x14ac:dyDescent="0.2">
      <c r="B58" s="9"/>
      <c r="C58" s="9"/>
    </row>
    <row r="59" spans="2:3" s="2" customFormat="1" ht="33" customHeight="1" x14ac:dyDescent="0.2">
      <c r="B59" s="9"/>
      <c r="C59" s="9"/>
    </row>
    <row r="60" spans="2:3" s="2" customFormat="1" ht="17.25" customHeight="1" x14ac:dyDescent="0.2">
      <c r="B60" s="18"/>
      <c r="C60" s="18"/>
    </row>
    <row r="61" spans="2:3" s="2" customFormat="1" ht="19.5" customHeight="1" x14ac:dyDescent="0.2">
      <c r="B61" s="19"/>
      <c r="C61" s="19"/>
    </row>
    <row r="62" spans="2:3" s="2" customFormat="1" ht="50.25" customHeight="1" x14ac:dyDescent="0.2">
      <c r="B62" s="4"/>
      <c r="C62" s="4"/>
    </row>
    <row r="63" spans="2:3" s="2" customFormat="1" ht="33" customHeight="1" x14ac:dyDescent="0.2">
      <c r="B63" s="9"/>
      <c r="C63" s="9"/>
    </row>
    <row r="64" spans="2:3" s="2" customFormat="1" x14ac:dyDescent="0.2">
      <c r="B64" s="9"/>
      <c r="C64" s="9"/>
    </row>
    <row r="65" spans="2:255" s="2" customFormat="1" ht="24" customHeight="1" x14ac:dyDescent="0.2">
      <c r="B65" s="10"/>
      <c r="C65" s="10"/>
    </row>
    <row r="66" spans="2:255" s="2" customFormat="1" ht="24" customHeight="1" x14ac:dyDescent="0.2">
      <c r="B66" s="20"/>
      <c r="C66" s="20"/>
    </row>
    <row r="67" spans="2:255" s="8" customFormat="1" ht="49.5" customHeight="1" x14ac:dyDescent="0.2">
      <c r="B67" s="9"/>
      <c r="C67" s="9"/>
    </row>
    <row r="68" spans="2:255" s="8" customFormat="1" ht="33" customHeight="1" x14ac:dyDescent="0.2">
      <c r="B68" s="22"/>
      <c r="C68" s="22"/>
    </row>
    <row r="69" spans="2:255" s="8" customFormat="1" ht="19.5" customHeight="1" x14ac:dyDescent="0.2">
      <c r="B69" s="22"/>
      <c r="C69" s="22"/>
    </row>
    <row r="70" spans="2:255" s="8" customFormat="1" ht="19.5" customHeight="1" x14ac:dyDescent="0.2">
      <c r="B70" s="22"/>
      <c r="C70" s="22"/>
    </row>
    <row r="71" spans="2:255" s="8" customFormat="1" ht="35.25" customHeight="1" x14ac:dyDescent="0.2">
      <c r="B71" s="9"/>
      <c r="C71" s="9"/>
    </row>
    <row r="72" spans="2:255" s="8" customFormat="1" ht="20.25" customHeight="1" x14ac:dyDescent="0.2">
      <c r="B72" s="22"/>
      <c r="C72" s="22"/>
      <c r="D72" s="22"/>
      <c r="E72" s="21"/>
      <c r="F72" s="22"/>
      <c r="G72" s="21"/>
      <c r="H72" s="22"/>
      <c r="I72" s="21"/>
      <c r="J72" s="22"/>
      <c r="K72" s="21"/>
      <c r="L72" s="22"/>
      <c r="M72" s="21"/>
      <c r="N72" s="22"/>
      <c r="O72" s="21"/>
      <c r="P72" s="22"/>
      <c r="Q72" s="21"/>
      <c r="R72" s="22"/>
      <c r="S72" s="21"/>
      <c r="T72" s="22"/>
      <c r="U72" s="21"/>
      <c r="V72" s="22"/>
      <c r="W72" s="21"/>
      <c r="X72" s="22"/>
      <c r="Y72" s="21"/>
      <c r="Z72" s="22"/>
      <c r="AA72" s="21"/>
      <c r="AB72" s="22"/>
      <c r="AC72" s="21"/>
      <c r="AD72" s="22"/>
      <c r="AE72" s="21"/>
      <c r="AF72" s="22"/>
      <c r="AG72" s="21"/>
      <c r="AH72" s="22"/>
      <c r="AI72" s="21"/>
      <c r="AJ72" s="22"/>
      <c r="AK72" s="21"/>
      <c r="AL72" s="22"/>
      <c r="AM72" s="21"/>
      <c r="AN72" s="22"/>
      <c r="AO72" s="21"/>
      <c r="AP72" s="22"/>
      <c r="AQ72" s="21"/>
      <c r="AR72" s="22"/>
      <c r="AS72" s="21"/>
      <c r="AT72" s="22"/>
      <c r="AU72" s="21"/>
      <c r="AV72" s="22"/>
      <c r="AW72" s="21"/>
      <c r="AX72" s="22"/>
      <c r="AY72" s="21"/>
      <c r="AZ72" s="22"/>
      <c r="BA72" s="21"/>
      <c r="BB72" s="22"/>
      <c r="BC72" s="21"/>
      <c r="BD72" s="22"/>
      <c r="BE72" s="21"/>
      <c r="BF72" s="22"/>
      <c r="BG72" s="21"/>
      <c r="BH72" s="22"/>
      <c r="BI72" s="21"/>
      <c r="BJ72" s="22"/>
      <c r="BK72" s="21"/>
      <c r="BL72" s="22"/>
      <c r="BM72" s="21"/>
      <c r="BN72" s="22"/>
      <c r="BO72" s="21"/>
      <c r="BP72" s="22"/>
      <c r="BQ72" s="21"/>
      <c r="BR72" s="22"/>
      <c r="BS72" s="21"/>
      <c r="BT72" s="22"/>
      <c r="BU72" s="21"/>
      <c r="BV72" s="22"/>
      <c r="BW72" s="21"/>
      <c r="BX72" s="22"/>
      <c r="BY72" s="21"/>
      <c r="BZ72" s="22"/>
      <c r="CA72" s="21"/>
      <c r="CB72" s="22"/>
      <c r="CC72" s="21"/>
      <c r="CD72" s="22"/>
      <c r="CE72" s="21"/>
      <c r="CF72" s="22"/>
      <c r="CG72" s="21"/>
      <c r="CH72" s="22"/>
      <c r="CI72" s="21"/>
      <c r="CJ72" s="22"/>
      <c r="CK72" s="21"/>
      <c r="CL72" s="22"/>
      <c r="CM72" s="21"/>
      <c r="CN72" s="22"/>
      <c r="CO72" s="21"/>
      <c r="CP72" s="22"/>
      <c r="CQ72" s="21"/>
      <c r="CR72" s="22"/>
      <c r="CS72" s="21"/>
      <c r="CT72" s="22"/>
      <c r="CU72" s="21"/>
      <c r="CV72" s="22"/>
      <c r="CW72" s="21"/>
      <c r="CX72" s="22"/>
      <c r="CY72" s="21"/>
      <c r="CZ72" s="22"/>
      <c r="DA72" s="21"/>
      <c r="DB72" s="22"/>
      <c r="DC72" s="21"/>
      <c r="DD72" s="22"/>
      <c r="DE72" s="21"/>
      <c r="DF72" s="22"/>
      <c r="DG72" s="21"/>
      <c r="DH72" s="22"/>
      <c r="DI72" s="21"/>
      <c r="DJ72" s="22"/>
      <c r="DK72" s="21"/>
      <c r="DL72" s="22"/>
      <c r="DM72" s="21"/>
      <c r="DN72" s="22"/>
      <c r="DO72" s="21"/>
      <c r="DP72" s="22"/>
      <c r="DQ72" s="21"/>
      <c r="DR72" s="22"/>
      <c r="DS72" s="21"/>
      <c r="DT72" s="22"/>
      <c r="DU72" s="21"/>
      <c r="DV72" s="22"/>
      <c r="DW72" s="21"/>
      <c r="DX72" s="22"/>
      <c r="DY72" s="21"/>
      <c r="DZ72" s="22"/>
      <c r="EA72" s="21"/>
      <c r="EB72" s="22"/>
      <c r="EC72" s="21"/>
      <c r="ED72" s="22"/>
      <c r="EE72" s="21"/>
      <c r="EF72" s="22"/>
      <c r="EG72" s="21"/>
      <c r="EH72" s="22"/>
      <c r="EI72" s="21"/>
      <c r="EJ72" s="22"/>
      <c r="EK72" s="21"/>
      <c r="EL72" s="22"/>
      <c r="EM72" s="21"/>
      <c r="EN72" s="22"/>
      <c r="EO72" s="21"/>
      <c r="EP72" s="22"/>
      <c r="EQ72" s="21"/>
      <c r="ER72" s="22"/>
      <c r="ES72" s="21"/>
      <c r="ET72" s="22"/>
      <c r="EU72" s="21"/>
      <c r="EV72" s="22"/>
      <c r="EW72" s="21"/>
      <c r="EX72" s="22"/>
      <c r="EY72" s="21"/>
      <c r="EZ72" s="22"/>
      <c r="FA72" s="21"/>
      <c r="FB72" s="22"/>
      <c r="FC72" s="21"/>
      <c r="FD72" s="22"/>
      <c r="FE72" s="21"/>
      <c r="FF72" s="22"/>
      <c r="FG72" s="21"/>
      <c r="FH72" s="22"/>
      <c r="FI72" s="21"/>
      <c r="FJ72" s="22"/>
      <c r="FK72" s="21"/>
      <c r="FL72" s="22"/>
      <c r="FM72" s="21"/>
      <c r="FN72" s="22"/>
      <c r="FO72" s="21"/>
      <c r="FP72" s="22"/>
      <c r="FQ72" s="21"/>
      <c r="FR72" s="22"/>
      <c r="FS72" s="21"/>
      <c r="FT72" s="22"/>
      <c r="FU72" s="21"/>
      <c r="FV72" s="22"/>
      <c r="FW72" s="21"/>
      <c r="FX72" s="22"/>
      <c r="FY72" s="21"/>
      <c r="FZ72" s="22"/>
      <c r="GA72" s="21"/>
      <c r="GB72" s="22"/>
      <c r="GC72" s="21"/>
      <c r="GD72" s="22"/>
      <c r="GE72" s="21"/>
      <c r="GF72" s="22"/>
      <c r="GG72" s="21"/>
      <c r="GH72" s="22"/>
      <c r="GI72" s="21"/>
      <c r="GJ72" s="22"/>
      <c r="GK72" s="21"/>
      <c r="GL72" s="22"/>
      <c r="GM72" s="21"/>
      <c r="GN72" s="22"/>
      <c r="GO72" s="21"/>
      <c r="GP72" s="22"/>
      <c r="GQ72" s="21"/>
      <c r="GR72" s="22"/>
      <c r="GS72" s="21"/>
      <c r="GT72" s="22"/>
      <c r="GU72" s="21"/>
      <c r="GV72" s="22"/>
      <c r="GW72" s="21"/>
      <c r="GX72" s="22"/>
      <c r="GY72" s="21"/>
      <c r="GZ72" s="22"/>
      <c r="HA72" s="21"/>
      <c r="HB72" s="22"/>
      <c r="HC72" s="21"/>
      <c r="HD72" s="22"/>
      <c r="HE72" s="21"/>
      <c r="HF72" s="22"/>
      <c r="HG72" s="21"/>
      <c r="HH72" s="22"/>
      <c r="HI72" s="21"/>
      <c r="HJ72" s="22"/>
      <c r="HK72" s="21"/>
      <c r="HL72" s="22"/>
      <c r="HM72" s="21"/>
      <c r="HN72" s="22"/>
      <c r="HO72" s="21"/>
      <c r="HP72" s="22"/>
      <c r="HQ72" s="21"/>
      <c r="HR72" s="22"/>
      <c r="HS72" s="21"/>
      <c r="HT72" s="22"/>
      <c r="HU72" s="21"/>
      <c r="HV72" s="22"/>
      <c r="HW72" s="21"/>
      <c r="HX72" s="22"/>
      <c r="HY72" s="21"/>
      <c r="HZ72" s="22"/>
      <c r="IA72" s="21"/>
      <c r="IB72" s="22"/>
      <c r="IC72" s="21"/>
      <c r="ID72" s="22"/>
      <c r="IE72" s="21"/>
      <c r="IF72" s="22"/>
      <c r="IG72" s="21"/>
      <c r="IH72" s="22"/>
      <c r="II72" s="21"/>
      <c r="IJ72" s="22"/>
      <c r="IK72" s="21"/>
      <c r="IL72" s="22"/>
      <c r="IM72" s="21"/>
      <c r="IN72" s="22"/>
      <c r="IO72" s="21"/>
      <c r="IP72" s="22"/>
      <c r="IQ72" s="21"/>
      <c r="IR72" s="22"/>
      <c r="IS72" s="21"/>
      <c r="IT72" s="22"/>
      <c r="IU72" s="21"/>
    </row>
    <row r="73" spans="2:255" s="8" customFormat="1" ht="15.75" customHeight="1" x14ac:dyDescent="0.2">
      <c r="B73" s="22"/>
      <c r="C73" s="22"/>
      <c r="D73" s="22"/>
      <c r="E73" s="21"/>
      <c r="F73" s="22"/>
      <c r="G73" s="21"/>
      <c r="H73" s="22"/>
      <c r="I73" s="21"/>
      <c r="J73" s="22"/>
      <c r="K73" s="21"/>
      <c r="L73" s="22"/>
      <c r="M73" s="21"/>
      <c r="N73" s="22"/>
      <c r="O73" s="21"/>
      <c r="P73" s="22"/>
      <c r="Q73" s="21"/>
      <c r="R73" s="22"/>
      <c r="S73" s="21"/>
      <c r="T73" s="22"/>
      <c r="U73" s="21"/>
      <c r="V73" s="22"/>
      <c r="W73" s="21"/>
      <c r="X73" s="22"/>
      <c r="Y73" s="21"/>
      <c r="Z73" s="22"/>
      <c r="AA73" s="21"/>
      <c r="AB73" s="22"/>
      <c r="AC73" s="21"/>
      <c r="AD73" s="22"/>
      <c r="AE73" s="21"/>
      <c r="AF73" s="22"/>
      <c r="AG73" s="21"/>
      <c r="AH73" s="22"/>
      <c r="AI73" s="21"/>
      <c r="AJ73" s="22"/>
      <c r="AK73" s="21"/>
      <c r="AL73" s="22"/>
      <c r="AM73" s="21"/>
      <c r="AN73" s="22"/>
      <c r="AO73" s="21"/>
      <c r="AP73" s="22"/>
      <c r="AQ73" s="21"/>
      <c r="AR73" s="22"/>
      <c r="AS73" s="21"/>
      <c r="AT73" s="22"/>
      <c r="AU73" s="21"/>
      <c r="AV73" s="22"/>
      <c r="AW73" s="21"/>
      <c r="AX73" s="22"/>
      <c r="AY73" s="21"/>
      <c r="AZ73" s="22"/>
      <c r="BA73" s="21"/>
      <c r="BB73" s="22"/>
      <c r="BC73" s="21"/>
      <c r="BD73" s="22"/>
      <c r="BE73" s="21"/>
      <c r="BF73" s="22"/>
      <c r="BG73" s="21"/>
      <c r="BH73" s="22"/>
      <c r="BI73" s="21"/>
      <c r="BJ73" s="22"/>
      <c r="BK73" s="21"/>
      <c r="BL73" s="22"/>
      <c r="BM73" s="21"/>
      <c r="BN73" s="22"/>
      <c r="BO73" s="21"/>
      <c r="BP73" s="22"/>
      <c r="BQ73" s="21"/>
      <c r="BR73" s="22"/>
      <c r="BS73" s="21"/>
      <c r="BT73" s="22"/>
      <c r="BU73" s="21"/>
      <c r="BV73" s="22"/>
      <c r="BW73" s="21"/>
      <c r="BX73" s="22"/>
      <c r="BY73" s="21"/>
      <c r="BZ73" s="22"/>
      <c r="CA73" s="21"/>
      <c r="CB73" s="22"/>
      <c r="CC73" s="21"/>
      <c r="CD73" s="22"/>
      <c r="CE73" s="21"/>
      <c r="CF73" s="22"/>
      <c r="CG73" s="21"/>
      <c r="CH73" s="22"/>
      <c r="CI73" s="21"/>
      <c r="CJ73" s="22"/>
      <c r="CK73" s="21"/>
      <c r="CL73" s="22"/>
      <c r="CM73" s="21"/>
      <c r="CN73" s="22"/>
      <c r="CO73" s="21"/>
      <c r="CP73" s="22"/>
      <c r="CQ73" s="21"/>
      <c r="CR73" s="22"/>
      <c r="CS73" s="21"/>
      <c r="CT73" s="22"/>
      <c r="CU73" s="21"/>
      <c r="CV73" s="22"/>
      <c r="CW73" s="21"/>
      <c r="CX73" s="22"/>
      <c r="CY73" s="21"/>
      <c r="CZ73" s="22"/>
      <c r="DA73" s="21"/>
      <c r="DB73" s="22"/>
      <c r="DC73" s="21"/>
      <c r="DD73" s="22"/>
      <c r="DE73" s="21"/>
      <c r="DF73" s="22"/>
      <c r="DG73" s="21"/>
      <c r="DH73" s="22"/>
      <c r="DI73" s="21"/>
      <c r="DJ73" s="22"/>
      <c r="DK73" s="21"/>
      <c r="DL73" s="22"/>
      <c r="DM73" s="21"/>
      <c r="DN73" s="22"/>
      <c r="DO73" s="21"/>
      <c r="DP73" s="22"/>
      <c r="DQ73" s="21"/>
      <c r="DR73" s="22"/>
      <c r="DS73" s="21"/>
      <c r="DT73" s="22"/>
      <c r="DU73" s="21"/>
      <c r="DV73" s="22"/>
      <c r="DW73" s="21"/>
      <c r="DX73" s="22"/>
      <c r="DY73" s="21"/>
      <c r="DZ73" s="22"/>
      <c r="EA73" s="21"/>
      <c r="EB73" s="22"/>
      <c r="EC73" s="21"/>
      <c r="ED73" s="22"/>
      <c r="EE73" s="21"/>
      <c r="EF73" s="22"/>
      <c r="EG73" s="21"/>
      <c r="EH73" s="22"/>
      <c r="EI73" s="21"/>
      <c r="EJ73" s="22"/>
      <c r="EK73" s="21"/>
      <c r="EL73" s="22"/>
      <c r="EM73" s="21"/>
      <c r="EN73" s="22"/>
      <c r="EO73" s="21"/>
      <c r="EP73" s="22"/>
      <c r="EQ73" s="21"/>
      <c r="ER73" s="22"/>
      <c r="ES73" s="21"/>
      <c r="ET73" s="22"/>
      <c r="EU73" s="21"/>
      <c r="EV73" s="22"/>
      <c r="EW73" s="21"/>
      <c r="EX73" s="22"/>
      <c r="EY73" s="21"/>
      <c r="EZ73" s="22"/>
      <c r="FA73" s="21"/>
      <c r="FB73" s="22"/>
      <c r="FC73" s="21"/>
      <c r="FD73" s="22"/>
      <c r="FE73" s="21"/>
      <c r="FF73" s="22"/>
      <c r="FG73" s="21"/>
      <c r="FH73" s="22"/>
      <c r="FI73" s="21"/>
      <c r="FJ73" s="22"/>
      <c r="FK73" s="21"/>
      <c r="FL73" s="22"/>
      <c r="FM73" s="21"/>
      <c r="FN73" s="22"/>
      <c r="FO73" s="21"/>
      <c r="FP73" s="22"/>
      <c r="FQ73" s="21"/>
      <c r="FR73" s="22"/>
      <c r="FS73" s="21"/>
      <c r="FT73" s="22"/>
      <c r="FU73" s="21"/>
      <c r="FV73" s="22"/>
      <c r="FW73" s="21"/>
      <c r="FX73" s="22"/>
      <c r="FY73" s="21"/>
      <c r="FZ73" s="22"/>
      <c r="GA73" s="21"/>
      <c r="GB73" s="22"/>
      <c r="GC73" s="21"/>
      <c r="GD73" s="22"/>
      <c r="GE73" s="21"/>
      <c r="GF73" s="22"/>
      <c r="GG73" s="21"/>
      <c r="GH73" s="22"/>
      <c r="GI73" s="21"/>
      <c r="GJ73" s="22"/>
      <c r="GK73" s="21"/>
      <c r="GL73" s="22"/>
      <c r="GM73" s="21"/>
      <c r="GN73" s="22"/>
      <c r="GO73" s="21"/>
      <c r="GP73" s="22"/>
      <c r="GQ73" s="21"/>
      <c r="GR73" s="22"/>
      <c r="GS73" s="21"/>
      <c r="GT73" s="22"/>
      <c r="GU73" s="21"/>
      <c r="GV73" s="22"/>
      <c r="GW73" s="21"/>
      <c r="GX73" s="22"/>
      <c r="GY73" s="21"/>
      <c r="GZ73" s="22"/>
      <c r="HA73" s="21"/>
      <c r="HB73" s="22"/>
      <c r="HC73" s="21"/>
      <c r="HD73" s="22"/>
      <c r="HE73" s="21"/>
      <c r="HF73" s="22"/>
      <c r="HG73" s="21"/>
      <c r="HH73" s="22"/>
      <c r="HI73" s="21"/>
      <c r="HJ73" s="22"/>
      <c r="HK73" s="21"/>
      <c r="HL73" s="22"/>
      <c r="HM73" s="21"/>
      <c r="HN73" s="22"/>
      <c r="HO73" s="21"/>
      <c r="HP73" s="22"/>
      <c r="HQ73" s="21"/>
      <c r="HR73" s="22"/>
      <c r="HS73" s="21"/>
      <c r="HT73" s="22"/>
      <c r="HU73" s="21"/>
      <c r="HV73" s="22"/>
      <c r="HW73" s="21"/>
      <c r="HX73" s="22"/>
      <c r="HY73" s="21"/>
      <c r="HZ73" s="22"/>
      <c r="IA73" s="21"/>
      <c r="IB73" s="22"/>
      <c r="IC73" s="21"/>
      <c r="ID73" s="22"/>
      <c r="IE73" s="21"/>
      <c r="IF73" s="22"/>
      <c r="IG73" s="21"/>
      <c r="IH73" s="22"/>
      <c r="II73" s="21"/>
      <c r="IJ73" s="22"/>
      <c r="IK73" s="21"/>
      <c r="IL73" s="22"/>
      <c r="IM73" s="21"/>
      <c r="IN73" s="22"/>
      <c r="IO73" s="21"/>
      <c r="IP73" s="22"/>
      <c r="IQ73" s="21"/>
      <c r="IR73" s="22"/>
      <c r="IS73" s="21"/>
      <c r="IT73" s="22"/>
      <c r="IU73" s="21"/>
    </row>
    <row r="74" spans="2:255" s="8" customFormat="1" x14ac:dyDescent="0.2">
      <c r="B74" s="9"/>
      <c r="C74" s="9"/>
    </row>
    <row r="75" spans="2:255" s="8" customFormat="1" x14ac:dyDescent="0.2">
      <c r="B75" s="10"/>
      <c r="C75" s="10"/>
    </row>
    <row r="76" spans="2:255" s="8" customFormat="1" ht="27.75" customHeight="1" x14ac:dyDescent="0.2">
      <c r="B76" s="9"/>
      <c r="C76" s="9"/>
    </row>
    <row r="77" spans="2:255" s="8" customFormat="1" ht="19.5" customHeight="1" x14ac:dyDescent="0.2">
      <c r="B77" s="22"/>
      <c r="C77" s="22"/>
    </row>
    <row r="78" spans="2:255" s="8" customFormat="1" ht="19.5" customHeight="1" x14ac:dyDescent="0.2">
      <c r="B78" s="22"/>
      <c r="C78" s="22"/>
    </row>
    <row r="79" spans="2:255" s="8" customFormat="1" ht="19.5" customHeight="1" x14ac:dyDescent="0.2">
      <c r="B79" s="22"/>
      <c r="C79" s="22"/>
    </row>
    <row r="80" spans="2:255" s="8" customFormat="1" ht="19.5" customHeight="1" x14ac:dyDescent="0.2">
      <c r="B80" s="22"/>
      <c r="C80" s="22"/>
    </row>
    <row r="81" spans="2:3" s="8" customFormat="1" ht="47.25" customHeight="1" x14ac:dyDescent="0.2">
      <c r="B81" s="9"/>
      <c r="C81" s="9"/>
    </row>
    <row r="82" spans="2:3" s="8" customFormat="1" ht="33" customHeight="1" x14ac:dyDescent="0.2">
      <c r="B82" s="22"/>
      <c r="C82" s="22"/>
    </row>
    <row r="83" spans="2:3" s="8" customFormat="1" ht="33" customHeight="1" x14ac:dyDescent="0.2">
      <c r="B83" s="22"/>
      <c r="C83" s="22"/>
    </row>
    <row r="84" spans="2:3" s="8" customFormat="1" ht="33.75" customHeight="1" x14ac:dyDescent="0.2">
      <c r="B84" s="9"/>
      <c r="C84" s="9"/>
    </row>
    <row r="85" spans="2:3" s="8" customFormat="1" ht="33" customHeight="1" x14ac:dyDescent="0.2">
      <c r="B85" s="9"/>
      <c r="C85" s="9"/>
    </row>
    <row r="86" spans="2:3" s="8" customFormat="1" ht="33" customHeight="1" x14ac:dyDescent="0.2">
      <c r="B86" s="9"/>
      <c r="C86" s="9"/>
    </row>
    <row r="87" spans="2:3" s="8" customFormat="1" ht="46.5" customHeight="1" x14ac:dyDescent="0.2">
      <c r="B87" s="22"/>
      <c r="C87" s="22"/>
    </row>
    <row r="88" spans="2:3" s="8" customFormat="1" ht="42" customHeight="1" x14ac:dyDescent="0.2">
      <c r="B88" s="22"/>
      <c r="C88" s="22"/>
    </row>
    <row r="89" spans="2:3" s="8" customFormat="1" ht="42" customHeight="1" x14ac:dyDescent="0.2">
      <c r="B89" s="22"/>
      <c r="C89" s="22"/>
    </row>
    <row r="90" spans="2:3" s="8" customFormat="1" ht="40.15" customHeight="1" x14ac:dyDescent="0.2">
      <c r="B90" s="9"/>
      <c r="C90" s="9"/>
    </row>
    <row r="91" spans="2:3" s="8" customFormat="1" ht="7.5" customHeight="1" x14ac:dyDescent="0.2">
      <c r="B91" s="23"/>
      <c r="C91" s="23"/>
    </row>
    <row r="92" spans="2:3" s="2" customFormat="1" x14ac:dyDescent="0.2">
      <c r="B92" s="6"/>
      <c r="C92" s="6"/>
    </row>
    <row r="93" spans="2:3" s="2" customFormat="1" x14ac:dyDescent="0.2"/>
    <row r="94" spans="2:3" s="2" customFormat="1" x14ac:dyDescent="0.2">
      <c r="B94" s="6"/>
      <c r="C94" s="6"/>
    </row>
    <row r="95" spans="2:3" s="2" customFormat="1" x14ac:dyDescent="0.2"/>
    <row r="96" spans="2:3" s="2" customFormat="1" x14ac:dyDescent="0.2"/>
    <row r="97" spans="2:3" s="2" customFormat="1" x14ac:dyDescent="0.2"/>
    <row r="98" spans="2:3" s="2" customFormat="1" x14ac:dyDescent="0.2"/>
    <row r="99" spans="2:3" s="2" customFormat="1" x14ac:dyDescent="0.2"/>
    <row r="100" spans="2:3" s="2" customFormat="1" x14ac:dyDescent="0.2"/>
    <row r="101" spans="2:3" s="2" customFormat="1" x14ac:dyDescent="0.2"/>
    <row r="102" spans="2:3" s="2" customFormat="1" x14ac:dyDescent="0.2"/>
    <row r="103" spans="2:3" s="2" customFormat="1" x14ac:dyDescent="0.2"/>
    <row r="104" spans="2:3" s="2" customFormat="1" x14ac:dyDescent="0.2"/>
    <row r="105" spans="2:3" s="2" customFormat="1" x14ac:dyDescent="0.2"/>
    <row r="106" spans="2:3" s="2" customFormat="1" x14ac:dyDescent="0.2"/>
    <row r="107" spans="2:3" s="2" customFormat="1" x14ac:dyDescent="0.2"/>
    <row r="108" spans="2:3" s="2" customFormat="1" x14ac:dyDescent="0.2">
      <c r="B108" s="6"/>
      <c r="C108" s="6"/>
    </row>
    <row r="109" spans="2:3" s="2" customFormat="1" x14ac:dyDescent="0.2"/>
    <row r="110" spans="2:3" s="2" customFormat="1" x14ac:dyDescent="0.2"/>
    <row r="111" spans="2:3" s="2" customFormat="1" x14ac:dyDescent="0.2"/>
    <row r="112" spans="2:3" s="2" customFormat="1" x14ac:dyDescent="0.2"/>
    <row r="113" spans="2:3" s="2" customFormat="1" x14ac:dyDescent="0.2"/>
    <row r="114" spans="2:3" s="2" customFormat="1" x14ac:dyDescent="0.2"/>
    <row r="115" spans="2:3" s="2" customFormat="1" x14ac:dyDescent="0.2"/>
    <row r="116" spans="2:3" s="2" customFormat="1" x14ac:dyDescent="0.2"/>
    <row r="117" spans="2:3" s="2" customFormat="1" x14ac:dyDescent="0.2"/>
    <row r="118" spans="2:3" s="2" customFormat="1" x14ac:dyDescent="0.2"/>
    <row r="119" spans="2:3" s="2" customFormat="1" ht="24.75" customHeight="1" x14ac:dyDescent="0.2">
      <c r="B119" s="17"/>
      <c r="C119" s="17"/>
    </row>
    <row r="120" spans="2:3" s="2" customFormat="1" ht="33" customHeight="1" x14ac:dyDescent="0.2">
      <c r="B120" s="4"/>
      <c r="C120" s="4"/>
    </row>
    <row r="121" spans="2:3" s="2" customFormat="1" x14ac:dyDescent="0.2">
      <c r="B121" s="4"/>
      <c r="C121" s="4"/>
    </row>
    <row r="122" spans="2:3" s="2" customFormat="1" ht="15" customHeight="1" x14ac:dyDescent="0.2">
      <c r="B122" s="24"/>
      <c r="C122" s="24"/>
    </row>
    <row r="123" spans="2:3" s="2" customFormat="1" ht="33" customHeight="1" x14ac:dyDescent="0.2">
      <c r="B123" s="9"/>
      <c r="C123" s="9"/>
    </row>
    <row r="124" spans="2:3" s="2" customFormat="1" ht="41.25" customHeight="1" x14ac:dyDescent="0.2">
      <c r="B124" s="22"/>
      <c r="C124" s="22"/>
    </row>
    <row r="125" spans="2:3" s="2" customFormat="1" ht="55.5" customHeight="1" x14ac:dyDescent="0.2">
      <c r="B125" s="22"/>
      <c r="C125" s="22"/>
    </row>
    <row r="126" spans="2:3" s="2" customFormat="1" ht="46.5" customHeight="1" x14ac:dyDescent="0.2">
      <c r="B126" s="9"/>
      <c r="C126" s="9"/>
    </row>
    <row r="127" spans="2:3" s="2" customFormat="1" ht="46.5" customHeight="1" x14ac:dyDescent="0.2">
      <c r="B127" s="9"/>
      <c r="C127" s="9"/>
    </row>
    <row r="128" spans="2:3" s="2" customFormat="1" ht="39" customHeight="1" x14ac:dyDescent="0.2">
      <c r="B128" s="20"/>
      <c r="C128" s="20"/>
    </row>
    <row r="129" spans="2:3" s="2" customFormat="1" x14ac:dyDescent="0.2">
      <c r="B129" s="4"/>
      <c r="C129" s="4"/>
    </row>
    <row r="130" spans="2:3" s="2" customFormat="1" ht="15" customHeight="1" x14ac:dyDescent="0.2">
      <c r="B130" s="25"/>
      <c r="C130" s="25"/>
    </row>
    <row r="131" spans="2:3" s="2" customFormat="1" ht="46.5" customHeight="1" x14ac:dyDescent="0.2">
      <c r="B131" s="9"/>
      <c r="C131" s="9"/>
    </row>
    <row r="132" spans="2:3" s="2" customFormat="1" ht="46.5" customHeight="1" x14ac:dyDescent="0.2">
      <c r="B132" s="9"/>
      <c r="C132" s="9"/>
    </row>
    <row r="133" spans="2:3" s="2" customFormat="1" ht="46.5" customHeight="1" x14ac:dyDescent="0.2">
      <c r="B133" s="9"/>
      <c r="C133" s="9"/>
    </row>
    <row r="134" spans="2:3" s="2" customFormat="1" x14ac:dyDescent="0.2">
      <c r="B134" s="4"/>
      <c r="C134" s="4"/>
    </row>
    <row r="135" spans="2:3" s="2" customFormat="1" x14ac:dyDescent="0.2">
      <c r="B135" s="26"/>
      <c r="C135" s="26"/>
    </row>
    <row r="136" spans="2:3" s="2" customFormat="1" ht="26.25" customHeight="1" x14ac:dyDescent="0.2">
      <c r="B136" s="9"/>
      <c r="C136" s="9"/>
    </row>
    <row r="137" spans="2:3" s="2" customFormat="1" ht="26.25" customHeight="1" x14ac:dyDescent="0.2">
      <c r="B137" s="22"/>
      <c r="C137" s="22"/>
    </row>
    <row r="138" spans="2:3" s="2" customFormat="1" ht="24.75" customHeight="1" x14ac:dyDescent="0.2">
      <c r="B138" s="22"/>
      <c r="C138" s="22"/>
    </row>
    <row r="139" spans="2:3" s="2" customFormat="1" ht="30" customHeight="1" x14ac:dyDescent="0.2">
      <c r="B139" s="9"/>
      <c r="C139" s="9"/>
    </row>
    <row r="140" spans="2:3" s="2" customFormat="1" ht="40.5" customHeight="1" x14ac:dyDescent="0.2">
      <c r="B140" s="9"/>
      <c r="C140" s="9"/>
    </row>
    <row r="141" spans="2:3" s="2" customFormat="1" ht="12.75" customHeight="1" x14ac:dyDescent="0.2">
      <c r="B141" s="4"/>
      <c r="C141" s="4"/>
    </row>
    <row r="142" spans="2:3" s="2" customFormat="1" ht="15" customHeight="1" x14ac:dyDescent="0.2">
      <c r="B142" s="26"/>
      <c r="C142" s="26"/>
    </row>
    <row r="143" spans="2:3" s="2" customFormat="1" ht="55.5" customHeight="1" x14ac:dyDescent="0.2">
      <c r="B143" s="9"/>
      <c r="C143" s="9"/>
    </row>
    <row r="144" spans="2:3" s="2" customFormat="1" ht="33" customHeight="1" x14ac:dyDescent="0.2">
      <c r="B144" s="9"/>
      <c r="C144" s="9"/>
    </row>
    <row r="145" spans="2:3" s="2" customFormat="1" ht="33" customHeight="1" x14ac:dyDescent="0.2">
      <c r="B145" s="9"/>
      <c r="C145" s="9"/>
    </row>
    <row r="146" spans="2:3" s="2" customFormat="1" x14ac:dyDescent="0.2">
      <c r="B146" s="11"/>
      <c r="C146" s="11"/>
    </row>
    <row r="147" spans="2:3" s="2" customFormat="1" ht="15" customHeight="1" x14ac:dyDescent="0.2">
      <c r="B147" s="27"/>
      <c r="C147" s="27"/>
    </row>
    <row r="148" spans="2:3" s="2" customFormat="1" ht="38.25" customHeight="1" x14ac:dyDescent="0.2">
      <c r="B148" s="9"/>
      <c r="C148" s="9"/>
    </row>
    <row r="149" spans="2:3" s="2" customFormat="1" ht="43.5" customHeight="1" x14ac:dyDescent="0.2">
      <c r="B149" s="9"/>
      <c r="C149" s="9"/>
    </row>
    <row r="150" spans="2:3" s="2" customFormat="1" x14ac:dyDescent="0.2">
      <c r="B150" s="4"/>
      <c r="C150" s="4"/>
    </row>
    <row r="151" spans="2:3" s="2" customFormat="1" ht="15" customHeight="1" x14ac:dyDescent="0.2">
      <c r="B151" s="25"/>
      <c r="C151" s="25"/>
    </row>
    <row r="152" spans="2:3" s="2" customFormat="1" ht="32.25" customHeight="1" x14ac:dyDescent="0.2">
      <c r="B152" s="9"/>
      <c r="C152" s="9"/>
    </row>
    <row r="153" spans="2:3" s="2" customFormat="1" x14ac:dyDescent="0.2">
      <c r="B153" s="9"/>
      <c r="C153" s="9"/>
    </row>
    <row r="154" spans="2:3" s="2" customFormat="1" x14ac:dyDescent="0.2">
      <c r="B154" s="28"/>
      <c r="C154" s="28"/>
    </row>
    <row r="155" spans="2:3" s="2" customFormat="1" ht="46.5" customHeight="1" x14ac:dyDescent="0.2">
      <c r="B155" s="9"/>
      <c r="C155" s="9"/>
    </row>
    <row r="156" spans="2:3" s="2" customFormat="1" ht="45.75" customHeight="1" x14ac:dyDescent="0.2">
      <c r="B156" s="9"/>
      <c r="C156" s="9"/>
    </row>
    <row r="157" spans="2:3" s="2" customFormat="1" ht="19.5" customHeight="1" x14ac:dyDescent="0.2">
      <c r="B157" s="9"/>
      <c r="C157" s="9"/>
    </row>
    <row r="158" spans="2:3" s="2" customFormat="1" ht="33" customHeight="1" x14ac:dyDescent="0.2">
      <c r="B158" s="9"/>
      <c r="C158" s="9"/>
    </row>
    <row r="159" spans="2:3" s="2" customFormat="1" ht="19.5" customHeight="1" x14ac:dyDescent="0.2">
      <c r="B159" s="19"/>
      <c r="C159" s="19"/>
    </row>
    <row r="160" spans="2:3" s="2" customFormat="1" ht="33" customHeight="1" x14ac:dyDescent="0.2">
      <c r="B160" s="9"/>
      <c r="C160" s="9"/>
    </row>
    <row r="161" spans="2:3" s="2" customFormat="1" x14ac:dyDescent="0.2">
      <c r="B161" s="4"/>
      <c r="C161" s="4"/>
    </row>
    <row r="162" spans="2:3" s="2" customFormat="1" x14ac:dyDescent="0.2">
      <c r="B162" s="29"/>
      <c r="C162" s="29"/>
    </row>
    <row r="163" spans="2:3" s="2" customFormat="1" ht="21.75" customHeight="1" x14ac:dyDescent="0.2">
      <c r="B163" s="30"/>
      <c r="C163" s="30"/>
    </row>
    <row r="164" spans="2:3" s="2" customFormat="1" ht="33.75" customHeight="1" x14ac:dyDescent="0.2">
      <c r="B164" s="31"/>
      <c r="C164" s="31"/>
    </row>
    <row r="165" spans="2:3" s="2" customFormat="1" ht="19.5" customHeight="1" x14ac:dyDescent="0.2">
      <c r="B165" s="21"/>
      <c r="C165" s="21"/>
    </row>
    <row r="166" spans="2:3" s="2" customFormat="1" ht="15" customHeight="1" x14ac:dyDescent="0.2">
      <c r="B166" s="21"/>
      <c r="C166" s="21"/>
    </row>
    <row r="167" spans="2:3" s="2" customFormat="1" ht="15" customHeight="1" x14ac:dyDescent="0.2">
      <c r="B167" s="21"/>
      <c r="C167" s="21"/>
    </row>
    <row r="168" spans="2:3" s="2" customFormat="1" ht="20.25" customHeight="1" x14ac:dyDescent="0.2">
      <c r="B168" s="31"/>
      <c r="C168" s="31"/>
    </row>
    <row r="169" spans="2:3" s="2" customFormat="1" ht="19.5" customHeight="1" x14ac:dyDescent="0.2">
      <c r="B169" s="21"/>
      <c r="C169" s="21"/>
    </row>
    <row r="170" spans="2:3" s="2" customFormat="1" ht="15" customHeight="1" x14ac:dyDescent="0.2">
      <c r="B170" s="21"/>
      <c r="C170" s="21"/>
    </row>
    <row r="171" spans="2:3" s="2" customFormat="1" ht="15" customHeight="1" x14ac:dyDescent="0.2">
      <c r="B171" s="21"/>
      <c r="C171" s="21"/>
    </row>
    <row r="172" spans="2:3" s="2" customFormat="1" ht="15" customHeight="1" x14ac:dyDescent="0.2">
      <c r="B172" s="21"/>
      <c r="C172" s="21"/>
    </row>
    <row r="173" spans="2:3" s="2" customFormat="1" ht="15" customHeight="1" x14ac:dyDescent="0.2">
      <c r="B173" s="21"/>
      <c r="C173" s="21"/>
    </row>
    <row r="174" spans="2:3" s="2" customFormat="1" ht="19.5" customHeight="1" x14ac:dyDescent="0.2">
      <c r="B174" s="31"/>
      <c r="C174" s="31"/>
    </row>
    <row r="175" spans="2:3" s="2" customFormat="1" ht="15" customHeight="1" x14ac:dyDescent="0.2">
      <c r="B175" s="21"/>
      <c r="C175" s="21"/>
    </row>
    <row r="176" spans="2:3" s="2" customFormat="1" ht="15" customHeight="1" x14ac:dyDescent="0.2">
      <c r="B176" s="21"/>
      <c r="C176" s="21"/>
    </row>
    <row r="177" spans="2:3" s="2" customFormat="1" ht="15" customHeight="1" x14ac:dyDescent="0.2">
      <c r="B177" s="21"/>
      <c r="C177" s="21"/>
    </row>
    <row r="178" spans="2:3" s="2" customFormat="1" ht="15" customHeight="1" x14ac:dyDescent="0.2">
      <c r="B178" s="21"/>
      <c r="C178" s="21"/>
    </row>
    <row r="179" spans="2:3" s="2" customFormat="1" ht="15" customHeight="1" x14ac:dyDescent="0.2">
      <c r="B179" s="21"/>
      <c r="C179" s="21"/>
    </row>
    <row r="180" spans="2:3" s="2" customFormat="1" ht="19.5" customHeight="1" x14ac:dyDescent="0.2">
      <c r="B180" s="31"/>
      <c r="C180" s="31"/>
    </row>
    <row r="181" spans="2:3" s="2" customFormat="1" ht="19.5" customHeight="1" x14ac:dyDescent="0.2">
      <c r="B181" s="21"/>
      <c r="C181" s="21"/>
    </row>
    <row r="182" spans="2:3" s="2" customFormat="1" ht="15" customHeight="1" x14ac:dyDescent="0.2">
      <c r="B182" s="21"/>
      <c r="C182" s="21"/>
    </row>
    <row r="183" spans="2:3" s="2" customFormat="1" ht="15" customHeight="1" x14ac:dyDescent="0.2">
      <c r="B183" s="21"/>
      <c r="C183" s="21"/>
    </row>
    <row r="184" spans="2:3" s="2" customFormat="1" ht="15" customHeight="1" x14ac:dyDescent="0.2">
      <c r="B184" s="21"/>
      <c r="C184" s="21"/>
    </row>
    <row r="185" spans="2:3" s="2" customFormat="1" ht="15" customHeight="1" x14ac:dyDescent="0.2">
      <c r="B185" s="21"/>
      <c r="C185" s="21"/>
    </row>
    <row r="186" spans="2:3" s="2" customFormat="1" ht="19.5" customHeight="1" x14ac:dyDescent="0.2">
      <c r="B186" s="31"/>
      <c r="C186" s="31"/>
    </row>
    <row r="187" spans="2:3" s="2" customFormat="1" ht="15" customHeight="1" x14ac:dyDescent="0.2">
      <c r="B187" s="21"/>
      <c r="C187" s="21"/>
    </row>
    <row r="188" spans="2:3" s="2" customFormat="1" ht="15" customHeight="1" x14ac:dyDescent="0.2">
      <c r="B188" s="21"/>
      <c r="C188" s="21"/>
    </row>
    <row r="189" spans="2:3" s="2" customFormat="1" ht="15" customHeight="1" x14ac:dyDescent="0.2">
      <c r="B189" s="21"/>
      <c r="C189" s="21"/>
    </row>
    <row r="190" spans="2:3" s="2" customFormat="1" ht="19.5" customHeight="1" x14ac:dyDescent="0.2">
      <c r="B190" s="31"/>
      <c r="C190" s="31"/>
    </row>
    <row r="191" spans="2:3" s="2" customFormat="1" ht="19.5" customHeight="1" x14ac:dyDescent="0.2">
      <c r="B191" s="21"/>
      <c r="C191" s="21"/>
    </row>
    <row r="192" spans="2:3" s="2" customFormat="1" ht="15" customHeight="1" x14ac:dyDescent="0.2">
      <c r="B192" s="21"/>
      <c r="C192" s="21"/>
    </row>
    <row r="193" spans="2:3" s="2" customFormat="1" ht="15" customHeight="1" x14ac:dyDescent="0.2">
      <c r="B193" s="21"/>
      <c r="C193" s="21"/>
    </row>
    <row r="194" spans="2:3" s="2" customFormat="1" ht="19.5" customHeight="1" x14ac:dyDescent="0.2">
      <c r="B194" s="31"/>
      <c r="C194" s="31"/>
    </row>
    <row r="195" spans="2:3" s="2" customFormat="1" ht="15" customHeight="1" x14ac:dyDescent="0.2">
      <c r="B195" s="21"/>
      <c r="C195" s="21"/>
    </row>
    <row r="196" spans="2:3" s="2" customFormat="1" ht="15" customHeight="1" x14ac:dyDescent="0.2">
      <c r="B196" s="21"/>
      <c r="C196" s="21"/>
    </row>
    <row r="197" spans="2:3" s="2" customFormat="1" ht="15" customHeight="1" x14ac:dyDescent="0.2">
      <c r="B197" s="21"/>
      <c r="C197" s="21"/>
    </row>
    <row r="198" spans="2:3" s="2" customFormat="1" ht="19.5" customHeight="1" x14ac:dyDescent="0.2">
      <c r="B198" s="31"/>
      <c r="C198" s="31"/>
    </row>
    <row r="199" spans="2:3" s="2" customFormat="1" ht="15.75" customHeight="1" x14ac:dyDescent="0.2">
      <c r="B199" s="21"/>
      <c r="C199" s="21"/>
    </row>
    <row r="200" spans="2:3" s="2" customFormat="1" ht="19.5" customHeight="1" x14ac:dyDescent="0.2">
      <c r="B200" s="31"/>
      <c r="C200" s="31"/>
    </row>
    <row r="201" spans="2:3" s="2" customFormat="1" ht="19.5" customHeight="1" x14ac:dyDescent="0.2">
      <c r="B201" s="21"/>
      <c r="C201" s="21"/>
    </row>
    <row r="202" spans="2:3" s="2" customFormat="1" ht="15" customHeight="1" x14ac:dyDescent="0.2">
      <c r="B202" s="21"/>
      <c r="C202" s="21"/>
    </row>
    <row r="203" spans="2:3" s="2" customFormat="1" ht="15" customHeight="1" x14ac:dyDescent="0.2">
      <c r="B203" s="21"/>
      <c r="C203" s="21"/>
    </row>
    <row r="204" spans="2:3" s="2" customFormat="1" x14ac:dyDescent="0.2"/>
    <row r="205" spans="2:3" s="2" customFormat="1" x14ac:dyDescent="0.2"/>
    <row r="206" spans="2:3" s="2" customFormat="1" x14ac:dyDescent="0.2"/>
    <row r="207" spans="2:3" s="2" customFormat="1" x14ac:dyDescent="0.2"/>
    <row r="208" spans="2:3"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sheetData>
  <sheetProtection algorithmName="SHA-512" hashValue="hw9aK5Ss6gl8Kxha6YmGkw1196s4TL5WjZz4d1DQG5dwuqtKbFSZbbtbYJrrHIfEhTVDVfT5pitBX48A+XmmDA==" saltValue="CX9mWRSqHdHt7Uo0fpO9VA==" spinCount="100000" sheet="1" selectLockedCells="1"/>
  <mergeCells count="1">
    <mergeCell ref="B2:C2"/>
  </mergeCells>
  <phoneticPr fontId="23" type="noConversion"/>
  <printOptions horizontalCentered="1"/>
  <pageMargins left="0.7" right="0.7" top="0.75" bottom="0.75" header="0.3" footer="0.3"/>
  <pageSetup paperSize="9" fitToHeight="0" orientation="landscape" r:id="rId1"/>
  <headerFooter>
    <oddFooter>&amp;L&amp;9&amp;F&amp;C&amp;9Page &amp;P of &amp;N&amp;R&amp;9&amp;A</oddFooter>
  </headerFooter>
  <rowBreaks count="7" manualBreakCount="7">
    <brk id="34" max="16383" man="1"/>
    <brk id="74" max="16383" man="1"/>
    <brk id="90" max="16383" man="1"/>
    <brk id="118" max="16383" man="1"/>
    <brk id="139" max="16383" man="1"/>
    <brk id="150" max="16383" man="1"/>
    <brk id="173"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7642D"/>
    <pageSetUpPr fitToPage="1"/>
  </sheetPr>
  <dimension ref="A1:K17"/>
  <sheetViews>
    <sheetView workbookViewId="0"/>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6" width="19.42578125" style="1" customWidth="1"/>
    <col min="7" max="7" width="22.42578125" style="1" customWidth="1"/>
    <col min="8" max="8" width="16.42578125" style="1" customWidth="1"/>
    <col min="9" max="9" width="11" style="1" customWidth="1"/>
    <col min="10" max="10" width="9.7109375" style="1" customWidth="1"/>
    <col min="11" max="11" width="11" style="1" customWidth="1"/>
    <col min="12" max="16384" width="9.140625" style="1"/>
  </cols>
  <sheetData>
    <row r="1" spans="1:11" ht="63.75" customHeight="1" x14ac:dyDescent="0.2">
      <c r="A1" s="33"/>
      <c r="B1" s="33"/>
      <c r="C1" s="33"/>
      <c r="D1" s="808" t="s">
        <v>137</v>
      </c>
      <c r="E1" s="809"/>
      <c r="F1" s="809"/>
      <c r="G1" s="809"/>
      <c r="H1" s="810"/>
      <c r="I1" s="33"/>
      <c r="J1" s="33"/>
      <c r="K1" s="33"/>
    </row>
    <row r="2" spans="1:11" ht="15.75" x14ac:dyDescent="0.2">
      <c r="A2" s="33"/>
      <c r="B2" s="33"/>
      <c r="C2" s="33" t="s">
        <v>16</v>
      </c>
      <c r="D2" s="33"/>
      <c r="E2" s="33"/>
      <c r="F2" s="33"/>
      <c r="G2" s="33"/>
      <c r="H2" s="33"/>
      <c r="I2" s="33"/>
      <c r="J2" s="33"/>
      <c r="K2" s="33"/>
    </row>
    <row r="3" spans="1:11" ht="15.75" x14ac:dyDescent="0.2">
      <c r="A3" s="33"/>
      <c r="B3" s="33"/>
      <c r="C3" s="33"/>
      <c r="D3" s="33"/>
      <c r="E3" s="33"/>
      <c r="F3" s="33"/>
      <c r="G3" s="33"/>
      <c r="H3" s="33"/>
      <c r="I3" s="33"/>
      <c r="J3" s="33"/>
      <c r="K3" s="33"/>
    </row>
    <row r="4" spans="1:11" ht="15.75" customHeight="1" x14ac:dyDescent="0.2">
      <c r="A4" s="805" t="s">
        <v>15</v>
      </c>
      <c r="B4" s="806"/>
      <c r="C4" s="806"/>
      <c r="D4" s="806"/>
      <c r="E4" s="806"/>
      <c r="F4" s="807"/>
      <c r="G4" s="805" t="s">
        <v>359</v>
      </c>
      <c r="H4" s="806"/>
      <c r="I4" s="806"/>
      <c r="J4" s="806"/>
      <c r="K4" s="807"/>
    </row>
    <row r="5" spans="1:11" ht="18" customHeight="1" x14ac:dyDescent="0.2">
      <c r="A5" s="233" t="s">
        <v>138</v>
      </c>
      <c r="B5" s="234"/>
      <c r="C5" s="234"/>
      <c r="D5" s="234"/>
      <c r="E5" s="234"/>
      <c r="F5" s="235"/>
      <c r="G5" s="239" t="s">
        <v>358</v>
      </c>
      <c r="H5" s="231"/>
      <c r="I5" s="231"/>
      <c r="J5" s="231"/>
      <c r="K5" s="232"/>
    </row>
    <row r="6" spans="1:11" ht="18" customHeight="1" x14ac:dyDescent="0.2">
      <c r="A6" s="236" t="s">
        <v>139</v>
      </c>
      <c r="B6" s="237"/>
      <c r="C6" s="237"/>
      <c r="D6" s="237"/>
      <c r="E6" s="237"/>
      <c r="F6" s="238"/>
      <c r="G6" s="239" t="s">
        <v>358</v>
      </c>
      <c r="H6" s="231"/>
      <c r="I6" s="231"/>
      <c r="J6" s="231"/>
      <c r="K6" s="232"/>
    </row>
    <row r="7" spans="1:11" ht="18" customHeight="1" x14ac:dyDescent="0.2">
      <c r="A7" s="236" t="s">
        <v>140</v>
      </c>
      <c r="B7" s="237"/>
      <c r="C7" s="237"/>
      <c r="D7" s="237"/>
      <c r="E7" s="237"/>
      <c r="F7" s="238"/>
      <c r="G7" s="239" t="s">
        <v>358</v>
      </c>
      <c r="H7" s="240" t="s">
        <v>492</v>
      </c>
      <c r="I7" s="240" t="s">
        <v>493</v>
      </c>
      <c r="J7" s="811" t="s">
        <v>360</v>
      </c>
      <c r="K7" s="812"/>
    </row>
    <row r="8" spans="1:11" ht="18" customHeight="1" x14ac:dyDescent="0.2">
      <c r="A8" s="236" t="s">
        <v>362</v>
      </c>
      <c r="B8" s="237"/>
      <c r="C8" s="237"/>
      <c r="D8" s="237"/>
      <c r="E8" s="237"/>
      <c r="F8" s="238"/>
      <c r="G8" s="239" t="s">
        <v>360</v>
      </c>
      <c r="H8" s="231"/>
      <c r="I8" s="231"/>
      <c r="J8" s="231"/>
      <c r="K8" s="232"/>
    </row>
    <row r="9" spans="1:11" ht="18" customHeight="1" x14ac:dyDescent="0.2">
      <c r="A9" s="236" t="s">
        <v>141</v>
      </c>
      <c r="B9" s="237"/>
      <c r="C9" s="237"/>
      <c r="D9" s="237"/>
      <c r="E9" s="237"/>
      <c r="F9" s="238"/>
      <c r="G9" s="239" t="s">
        <v>361</v>
      </c>
      <c r="H9" s="231"/>
      <c r="I9" s="231"/>
      <c r="J9" s="231"/>
      <c r="K9" s="232"/>
    </row>
    <row r="10" spans="1:11" ht="18" customHeight="1" x14ac:dyDescent="0.2">
      <c r="A10" s="236" t="s">
        <v>142</v>
      </c>
      <c r="B10" s="237"/>
      <c r="C10" s="237"/>
      <c r="D10" s="237"/>
      <c r="E10" s="237"/>
      <c r="F10" s="238"/>
      <c r="G10" s="239" t="s">
        <v>361</v>
      </c>
      <c r="H10" s="231"/>
      <c r="I10" s="231"/>
      <c r="J10" s="231"/>
      <c r="K10" s="232"/>
    </row>
    <row r="11" spans="1:11" ht="4.5" customHeight="1" x14ac:dyDescent="0.2">
      <c r="A11" s="69"/>
      <c r="B11" s="70"/>
      <c r="C11" s="70"/>
      <c r="D11" s="70"/>
      <c r="E11" s="70"/>
      <c r="F11" s="71"/>
      <c r="G11" s="69"/>
      <c r="H11" s="70"/>
      <c r="I11" s="70"/>
      <c r="J11" s="70"/>
      <c r="K11" s="71"/>
    </row>
    <row r="12" spans="1:11" x14ac:dyDescent="0.2">
      <c r="A12" s="52"/>
      <c r="B12" s="52"/>
      <c r="C12" s="52"/>
      <c r="D12" s="52"/>
      <c r="E12" s="52"/>
      <c r="F12" s="52"/>
      <c r="G12" s="52"/>
      <c r="H12" s="52"/>
      <c r="I12" s="52"/>
      <c r="J12" s="52"/>
      <c r="K12" s="52"/>
    </row>
    <row r="13" spans="1:11" ht="39.950000000000003" customHeight="1" x14ac:dyDescent="0.2">
      <c r="A13" s="804" t="s">
        <v>781</v>
      </c>
      <c r="B13" s="804"/>
      <c r="C13" s="804"/>
      <c r="D13" s="804"/>
      <c r="E13" s="804"/>
      <c r="F13" s="804"/>
      <c r="G13" s="804"/>
      <c r="H13" s="804"/>
      <c r="I13" s="804"/>
      <c r="J13" s="804"/>
      <c r="K13" s="804"/>
    </row>
    <row r="14" spans="1:11" x14ac:dyDescent="0.2">
      <c r="A14" s="52"/>
      <c r="B14" s="52"/>
      <c r="C14" s="52"/>
      <c r="D14" s="52"/>
      <c r="E14" s="52"/>
      <c r="F14" s="52"/>
      <c r="G14" s="52"/>
      <c r="H14" s="52"/>
      <c r="I14" s="52"/>
      <c r="J14" s="52"/>
      <c r="K14" s="52"/>
    </row>
    <row r="15" spans="1:11" x14ac:dyDescent="0.2">
      <c r="A15" s="52"/>
      <c r="B15" s="52"/>
      <c r="C15" s="52"/>
      <c r="D15" s="52"/>
      <c r="E15" s="52"/>
      <c r="F15" s="52"/>
      <c r="G15" s="52"/>
      <c r="H15" s="52"/>
      <c r="I15" s="52"/>
      <c r="J15" s="52"/>
      <c r="K15" s="52"/>
    </row>
    <row r="16" spans="1:11" x14ac:dyDescent="0.2">
      <c r="A16" s="52"/>
      <c r="B16" s="52"/>
      <c r="C16" s="52"/>
      <c r="D16" s="52"/>
      <c r="E16" s="52"/>
      <c r="F16" s="52"/>
      <c r="G16" s="52"/>
      <c r="H16" s="52"/>
      <c r="I16" s="52"/>
      <c r="J16" s="52"/>
      <c r="K16" s="52"/>
    </row>
    <row r="17" spans="1:11" x14ac:dyDescent="0.2">
      <c r="A17" s="52"/>
      <c r="B17" s="52"/>
      <c r="C17" s="52"/>
      <c r="D17" s="52"/>
      <c r="E17" s="52"/>
      <c r="F17" s="52"/>
      <c r="G17" s="52"/>
      <c r="H17" s="52"/>
      <c r="I17" s="52"/>
      <c r="J17" s="52"/>
      <c r="K17" s="52"/>
    </row>
  </sheetData>
  <sheetProtection algorithmName="SHA-512" hashValue="SJt1U3ZqL256rhb1hfvAocbRfvMyKNa/JBzEfkTawHPNw/v14KlfqjkeCMcdgP84upZhWZyjHb810QMu2rp/4A==" saltValue="bi08+tInb8WX+PL0rMa/qQ==" spinCount="100000" sheet="1" selectLockedCells="1"/>
  <mergeCells count="5">
    <mergeCell ref="A13:K13"/>
    <mergeCell ref="G4:K4"/>
    <mergeCell ref="A4:F4"/>
    <mergeCell ref="D1:H1"/>
    <mergeCell ref="J7:K7"/>
  </mergeCells>
  <hyperlinks>
    <hyperlink ref="G5" location="'Overview &amp; Waste Gen.'!A1" display="Overview &amp; Waste Gen."/>
    <hyperlink ref="G6" location="'Overview &amp; Waste Gen.'!A1" display="Overview &amp; Waste Gen."/>
    <hyperlink ref="G7" location="'Overview &amp; Waste Gen.'!A1" display="Overview &amp; Waste Gen."/>
    <hyperlink ref="H7" location="'Waste Management'!A1" display="Waste Management "/>
    <hyperlink ref="I7" location="'Data Accuracy'!A1" display="Data Accuracy"/>
    <hyperlink ref="J7:K7" location="'Reusable &amp; Traceability'!A1" display="Reusable &amp; Traceability"/>
    <hyperlink ref="G8" location="'Reusable &amp; Traceability'!A1" display="Reusable &amp; Traceability"/>
    <hyperlink ref="G9" location="'Confidentiality &amp; References'!A1" display="Confidentiality &amp; References"/>
    <hyperlink ref="G10" location="'Confidentiality &amp; References'!A1" display="Confidentiality &amp; References"/>
  </hyperlinks>
  <pageMargins left="0.70866141732283472" right="0.70866141732283472" top="0.74803149606299213" bottom="0.74803149606299213" header="0.31496062992125984" footer="0.31496062992125984"/>
  <pageSetup paperSize="9" scale="89" fitToHeight="0" orientation="landscape" verticalDpi="4294967295" r:id="rId1"/>
  <headerFooter>
    <oddFooter>&amp;L&amp;F&amp;CPage &amp;P of &amp;N&amp;R&amp;A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7642D"/>
    <pageSetUpPr fitToPage="1"/>
  </sheetPr>
  <dimension ref="A1:T116"/>
  <sheetViews>
    <sheetView topLeftCell="A102" zoomScaleNormal="100" workbookViewId="0">
      <selection activeCell="A101" sqref="A101:L101"/>
    </sheetView>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3" width="9.140625" style="597"/>
    <col min="14" max="14" width="140.5703125" style="597" hidden="1" customWidth="1"/>
    <col min="15" max="15" width="77.140625" style="597" hidden="1" customWidth="1"/>
    <col min="16" max="16" width="49.7109375" style="597" hidden="1" customWidth="1"/>
    <col min="17" max="20" width="9.140625" style="597"/>
    <col min="21" max="16384" width="9.140625" style="1"/>
  </cols>
  <sheetData>
    <row r="1" spans="1:12" ht="63.75" customHeight="1" x14ac:dyDescent="0.2">
      <c r="A1" s="33"/>
      <c r="B1" s="33"/>
      <c r="C1" s="33"/>
      <c r="D1" s="808" t="s">
        <v>137</v>
      </c>
      <c r="E1" s="809"/>
      <c r="F1" s="809"/>
      <c r="G1" s="809"/>
      <c r="H1" s="810"/>
      <c r="I1" s="33"/>
      <c r="J1" s="33"/>
      <c r="K1" s="33"/>
      <c r="L1" s="33"/>
    </row>
    <row r="2" spans="1:12" ht="15.75" x14ac:dyDescent="0.2">
      <c r="A2" s="33"/>
      <c r="B2" s="33"/>
      <c r="C2" s="33" t="s">
        <v>16</v>
      </c>
      <c r="D2" s="33"/>
      <c r="E2" s="33"/>
      <c r="F2" s="33"/>
      <c r="G2" s="33"/>
      <c r="H2" s="33"/>
      <c r="I2" s="33"/>
      <c r="J2" s="33"/>
      <c r="K2" s="33"/>
      <c r="L2" s="33"/>
    </row>
    <row r="3" spans="1:12" ht="15.75" x14ac:dyDescent="0.2">
      <c r="A3" s="33"/>
      <c r="B3" s="33"/>
      <c r="C3" s="33"/>
      <c r="D3" s="33"/>
      <c r="E3" s="33"/>
      <c r="F3" s="33"/>
      <c r="G3" s="33"/>
      <c r="H3" s="33"/>
      <c r="I3" s="33"/>
      <c r="J3" s="33"/>
      <c r="K3" s="33"/>
      <c r="L3" s="33"/>
    </row>
    <row r="4" spans="1:12" ht="15" customHeight="1" x14ac:dyDescent="0.2">
      <c r="A4" s="805" t="s">
        <v>138</v>
      </c>
      <c r="B4" s="806"/>
      <c r="C4" s="806"/>
      <c r="D4" s="806"/>
      <c r="E4" s="806"/>
      <c r="F4" s="806"/>
      <c r="G4" s="806"/>
      <c r="H4" s="806"/>
      <c r="I4" s="806"/>
      <c r="J4" s="806"/>
      <c r="K4" s="806"/>
      <c r="L4" s="34"/>
    </row>
    <row r="5" spans="1:12" ht="15" customHeight="1" x14ac:dyDescent="0.2">
      <c r="A5" s="843" t="s">
        <v>143</v>
      </c>
      <c r="B5" s="844"/>
      <c r="C5" s="844"/>
      <c r="D5" s="844"/>
      <c r="E5" s="844"/>
      <c r="F5" s="845" t="s">
        <v>76</v>
      </c>
      <c r="G5" s="846"/>
      <c r="H5" s="846"/>
      <c r="I5" s="846"/>
      <c r="J5" s="846"/>
      <c r="K5" s="846"/>
      <c r="L5" s="847"/>
    </row>
    <row r="6" spans="1:12" ht="15" customHeight="1" x14ac:dyDescent="0.2">
      <c r="A6" s="843" t="s">
        <v>144</v>
      </c>
      <c r="B6" s="844" t="s">
        <v>16</v>
      </c>
      <c r="C6" s="844"/>
      <c r="D6" s="844"/>
      <c r="E6" s="844"/>
      <c r="F6" s="845" t="s">
        <v>862</v>
      </c>
      <c r="G6" s="846"/>
      <c r="H6" s="846"/>
      <c r="I6" s="846"/>
      <c r="J6" s="846"/>
      <c r="K6" s="846"/>
      <c r="L6" s="847"/>
    </row>
    <row r="7" spans="1:12" ht="15" customHeight="1" x14ac:dyDescent="0.2">
      <c r="A7" s="843" t="s">
        <v>145</v>
      </c>
      <c r="B7" s="844" t="s">
        <v>16</v>
      </c>
      <c r="C7" s="844"/>
      <c r="D7" s="844"/>
      <c r="E7" s="844"/>
      <c r="F7" s="845" t="s">
        <v>848</v>
      </c>
      <c r="G7" s="846"/>
      <c r="H7" s="846"/>
      <c r="I7" s="846"/>
      <c r="J7" s="846"/>
      <c r="K7" s="846"/>
      <c r="L7" s="847"/>
    </row>
    <row r="8" spans="1:12" ht="15" customHeight="1" x14ac:dyDescent="0.2">
      <c r="A8" s="843" t="s">
        <v>146</v>
      </c>
      <c r="B8" s="844" t="s">
        <v>16</v>
      </c>
      <c r="C8" s="844"/>
      <c r="D8" s="844"/>
      <c r="E8" s="844"/>
      <c r="F8" s="845" t="s">
        <v>852</v>
      </c>
      <c r="G8" s="846"/>
      <c r="H8" s="846"/>
      <c r="I8" s="846"/>
      <c r="J8" s="846"/>
      <c r="K8" s="846"/>
      <c r="L8" s="847"/>
    </row>
    <row r="9" spans="1:12" ht="15" customHeight="1" x14ac:dyDescent="0.2">
      <c r="A9" s="843" t="s">
        <v>147</v>
      </c>
      <c r="B9" s="844" t="s">
        <v>16</v>
      </c>
      <c r="C9" s="844"/>
      <c r="D9" s="844"/>
      <c r="E9" s="844"/>
      <c r="F9" s="856" t="s">
        <v>863</v>
      </c>
      <c r="G9" s="846"/>
      <c r="H9" s="846"/>
      <c r="I9" s="846"/>
      <c r="J9" s="846"/>
      <c r="K9" s="846"/>
      <c r="L9" s="847"/>
    </row>
    <row r="10" spans="1:12" ht="15" customHeight="1" x14ac:dyDescent="0.2">
      <c r="A10" s="843" t="s">
        <v>148</v>
      </c>
      <c r="B10" s="844" t="s">
        <v>16</v>
      </c>
      <c r="C10" s="844"/>
      <c r="D10" s="844"/>
      <c r="E10" s="844"/>
      <c r="F10" s="845">
        <v>2021</v>
      </c>
      <c r="G10" s="846"/>
      <c r="H10" s="846"/>
      <c r="I10" s="846"/>
      <c r="J10" s="846"/>
      <c r="K10" s="846"/>
      <c r="L10" s="847"/>
    </row>
    <row r="11" spans="1:12" ht="15" customHeight="1" x14ac:dyDescent="0.2">
      <c r="A11" s="843" t="s">
        <v>149</v>
      </c>
      <c r="B11" s="844" t="s">
        <v>16</v>
      </c>
      <c r="C11" s="844"/>
      <c r="D11" s="844"/>
      <c r="E11" s="844"/>
      <c r="F11" s="860">
        <v>45107</v>
      </c>
      <c r="G11" s="846"/>
      <c r="H11" s="846"/>
      <c r="I11" s="846"/>
      <c r="J11" s="846"/>
      <c r="K11" s="846"/>
      <c r="L11" s="847"/>
    </row>
    <row r="12" spans="1:12" ht="15" customHeight="1" x14ac:dyDescent="0.2">
      <c r="A12" s="843" t="s">
        <v>150</v>
      </c>
      <c r="B12" s="844" t="s">
        <v>16</v>
      </c>
      <c r="C12" s="844"/>
      <c r="D12" s="844"/>
      <c r="E12" s="844"/>
      <c r="F12" s="845" t="s">
        <v>864</v>
      </c>
      <c r="G12" s="846"/>
      <c r="H12" s="846"/>
      <c r="I12" s="846"/>
      <c r="J12" s="846"/>
      <c r="K12" s="846"/>
      <c r="L12" s="847"/>
    </row>
    <row r="13" spans="1:12" x14ac:dyDescent="0.2">
      <c r="A13" s="848"/>
      <c r="B13" s="848"/>
      <c r="C13" s="848"/>
      <c r="D13" s="848"/>
      <c r="E13" s="848"/>
      <c r="F13" s="848"/>
      <c r="G13" s="848"/>
      <c r="H13" s="848"/>
      <c r="I13" s="848"/>
      <c r="J13" s="848"/>
      <c r="K13" s="848"/>
      <c r="L13" s="848"/>
    </row>
    <row r="14" spans="1:12" ht="15" customHeight="1" x14ac:dyDescent="0.2">
      <c r="A14" s="805" t="s">
        <v>139</v>
      </c>
      <c r="B14" s="806"/>
      <c r="C14" s="806"/>
      <c r="D14" s="806"/>
      <c r="E14" s="806"/>
      <c r="F14" s="806"/>
      <c r="G14" s="806"/>
      <c r="H14" s="806"/>
      <c r="I14" s="806"/>
      <c r="J14" s="806"/>
      <c r="K14" s="806"/>
      <c r="L14" s="34"/>
    </row>
    <row r="15" spans="1:12" ht="34.5" customHeight="1" x14ac:dyDescent="0.2">
      <c r="A15" s="853" t="s">
        <v>151</v>
      </c>
      <c r="B15" s="854"/>
      <c r="C15" s="854"/>
      <c r="D15" s="854"/>
      <c r="E15" s="854"/>
      <c r="F15" s="854"/>
      <c r="G15" s="854"/>
      <c r="H15" s="854"/>
      <c r="I15" s="854"/>
      <c r="J15" s="854"/>
      <c r="K15" s="854"/>
      <c r="L15" s="855"/>
    </row>
    <row r="16" spans="1:12" ht="15" customHeight="1" x14ac:dyDescent="0.2">
      <c r="A16" s="843" t="s">
        <v>152</v>
      </c>
      <c r="B16" s="844"/>
      <c r="C16" s="844"/>
      <c r="D16" s="844"/>
      <c r="E16" s="844" t="s">
        <v>153</v>
      </c>
      <c r="F16" s="843" t="s">
        <v>153</v>
      </c>
      <c r="G16" s="844"/>
      <c r="H16" s="844"/>
      <c r="I16" s="844"/>
      <c r="J16" s="844"/>
      <c r="K16" s="844"/>
      <c r="L16" s="849"/>
    </row>
    <row r="17" spans="1:12" ht="15" customHeight="1" x14ac:dyDescent="0.2">
      <c r="A17" s="850" t="s">
        <v>862</v>
      </c>
      <c r="B17" s="851"/>
      <c r="C17" s="851"/>
      <c r="D17" s="851"/>
      <c r="E17" s="852"/>
      <c r="F17" s="845" t="s">
        <v>865</v>
      </c>
      <c r="G17" s="846"/>
      <c r="H17" s="846"/>
      <c r="I17" s="846"/>
      <c r="J17" s="846"/>
      <c r="K17" s="846"/>
      <c r="L17" s="847"/>
    </row>
    <row r="18" spans="1:12" ht="15" customHeight="1" x14ac:dyDescent="0.2">
      <c r="A18" s="850"/>
      <c r="B18" s="851"/>
      <c r="C18" s="851"/>
      <c r="D18" s="851"/>
      <c r="E18" s="852"/>
      <c r="F18" s="845"/>
      <c r="G18" s="846"/>
      <c r="H18" s="846"/>
      <c r="I18" s="846"/>
      <c r="J18" s="846"/>
      <c r="K18" s="846"/>
      <c r="L18" s="847"/>
    </row>
    <row r="19" spans="1:12" x14ac:dyDescent="0.2">
      <c r="A19" s="857" t="s">
        <v>154</v>
      </c>
      <c r="B19" s="857"/>
      <c r="C19" s="857"/>
      <c r="D19" s="857"/>
      <c r="E19" s="857"/>
      <c r="F19" s="857"/>
      <c r="G19" s="857"/>
      <c r="H19" s="857"/>
      <c r="I19" s="857"/>
      <c r="J19" s="857"/>
      <c r="K19" s="857"/>
      <c r="L19" s="857"/>
    </row>
    <row r="20" spans="1:12" x14ac:dyDescent="0.2">
      <c r="A20" s="858"/>
      <c r="B20" s="858"/>
      <c r="C20" s="858"/>
      <c r="D20" s="858"/>
      <c r="E20" s="858"/>
      <c r="F20" s="858"/>
      <c r="G20" s="858"/>
      <c r="H20" s="858"/>
      <c r="I20" s="858"/>
      <c r="J20" s="858"/>
      <c r="K20" s="858"/>
      <c r="L20" s="858"/>
    </row>
    <row r="21" spans="1:12" ht="15" x14ac:dyDescent="0.2">
      <c r="A21" s="805" t="s">
        <v>140</v>
      </c>
      <c r="B21" s="806"/>
      <c r="C21" s="806"/>
      <c r="D21" s="806"/>
      <c r="E21" s="806"/>
      <c r="F21" s="806"/>
      <c r="G21" s="806"/>
      <c r="H21" s="806"/>
      <c r="I21" s="806"/>
      <c r="J21" s="806"/>
      <c r="K21" s="806"/>
      <c r="L21" s="34"/>
    </row>
    <row r="22" spans="1:12" ht="15" customHeight="1" x14ac:dyDescent="0.2">
      <c r="A22" s="859" t="s">
        <v>155</v>
      </c>
      <c r="B22" s="859"/>
      <c r="C22" s="859"/>
      <c r="D22" s="859"/>
      <c r="E22" s="859"/>
      <c r="F22" s="859"/>
      <c r="G22" s="859"/>
      <c r="H22" s="859"/>
      <c r="I22" s="859"/>
      <c r="J22" s="859"/>
      <c r="K22" s="859"/>
      <c r="L22" s="859"/>
    </row>
    <row r="23" spans="1:12" ht="15" customHeight="1" x14ac:dyDescent="0.2">
      <c r="A23" s="826" t="s">
        <v>156</v>
      </c>
      <c r="B23" s="826"/>
      <c r="C23" s="826"/>
      <c r="D23" s="826"/>
      <c r="E23" s="826"/>
      <c r="F23" s="826"/>
      <c r="G23" s="826"/>
      <c r="H23" s="826"/>
      <c r="I23" s="826"/>
      <c r="J23" s="826"/>
      <c r="K23" s="826"/>
      <c r="L23" s="826"/>
    </row>
    <row r="24" spans="1:12" ht="15" customHeight="1" x14ac:dyDescent="0.2">
      <c r="A24" s="826" t="s">
        <v>485</v>
      </c>
      <c r="B24" s="826"/>
      <c r="C24" s="826"/>
      <c r="D24" s="826"/>
      <c r="E24" s="826"/>
      <c r="F24" s="826"/>
      <c r="G24" s="826"/>
      <c r="H24" s="826"/>
      <c r="I24" s="826"/>
      <c r="J24" s="826"/>
      <c r="K24" s="826"/>
      <c r="L24" s="826"/>
    </row>
    <row r="25" spans="1:12" ht="24" customHeight="1" x14ac:dyDescent="0.2">
      <c r="A25" s="827" t="s">
        <v>236</v>
      </c>
      <c r="B25" s="827"/>
      <c r="C25" s="827"/>
      <c r="D25" s="827"/>
      <c r="E25" s="827"/>
      <c r="F25" s="827"/>
      <c r="G25" s="827"/>
      <c r="H25" s="827"/>
      <c r="I25" s="827"/>
      <c r="J25" s="827"/>
      <c r="K25" s="827"/>
      <c r="L25" s="827"/>
    </row>
    <row r="26" spans="1:12" ht="30" customHeight="1" x14ac:dyDescent="0.2">
      <c r="A26" s="823" t="s">
        <v>231</v>
      </c>
      <c r="B26" s="823"/>
      <c r="C26" s="823"/>
      <c r="D26" s="823"/>
      <c r="E26" s="823"/>
      <c r="F26" s="823"/>
      <c r="G26" s="823"/>
      <c r="H26" s="823"/>
      <c r="I26" s="823"/>
      <c r="J26" s="823"/>
      <c r="K26" s="823" t="s">
        <v>232</v>
      </c>
      <c r="L26" s="823"/>
    </row>
    <row r="27" spans="1:12" ht="30" customHeight="1" x14ac:dyDescent="0.2">
      <c r="A27" s="817" t="s">
        <v>233</v>
      </c>
      <c r="B27" s="817"/>
      <c r="C27" s="817"/>
      <c r="D27" s="817"/>
      <c r="E27" s="817"/>
      <c r="F27" s="817"/>
      <c r="G27" s="817"/>
      <c r="H27" s="817"/>
      <c r="I27" s="817"/>
      <c r="J27" s="817"/>
      <c r="K27" s="861">
        <v>0</v>
      </c>
      <c r="L27" s="861"/>
    </row>
    <row r="28" spans="1:12" ht="45.75" customHeight="1" x14ac:dyDescent="0.2">
      <c r="A28" s="817" t="s">
        <v>234</v>
      </c>
      <c r="B28" s="817"/>
      <c r="C28" s="817"/>
      <c r="D28" s="817"/>
      <c r="E28" s="817"/>
      <c r="F28" s="817"/>
      <c r="G28" s="817"/>
      <c r="H28" s="817"/>
      <c r="I28" s="817"/>
      <c r="J28" s="817"/>
      <c r="K28" s="861">
        <v>0</v>
      </c>
      <c r="L28" s="861"/>
    </row>
    <row r="29" spans="1:12" ht="30" customHeight="1" x14ac:dyDescent="0.2">
      <c r="A29" s="817" t="s">
        <v>235</v>
      </c>
      <c r="B29" s="817"/>
      <c r="C29" s="817"/>
      <c r="D29" s="817"/>
      <c r="E29" s="817"/>
      <c r="F29" s="817"/>
      <c r="G29" s="817"/>
      <c r="H29" s="817"/>
      <c r="I29" s="817"/>
      <c r="J29" s="817"/>
      <c r="K29" s="861">
        <v>1</v>
      </c>
      <c r="L29" s="861"/>
    </row>
    <row r="30" spans="1:12" ht="20.25" customHeight="1" x14ac:dyDescent="0.2">
      <c r="A30" s="817" t="s">
        <v>268</v>
      </c>
      <c r="B30" s="817"/>
      <c r="C30" s="817"/>
      <c r="D30" s="817"/>
      <c r="E30" s="817"/>
      <c r="F30" s="817"/>
      <c r="G30" s="817"/>
      <c r="H30" s="817"/>
      <c r="I30" s="817"/>
      <c r="J30" s="817"/>
      <c r="K30" s="818"/>
      <c r="L30" s="818"/>
    </row>
    <row r="31" spans="1:12" ht="15.6" customHeight="1" x14ac:dyDescent="0.2">
      <c r="A31" s="832"/>
      <c r="B31" s="833"/>
      <c r="C31" s="833"/>
      <c r="D31" s="833"/>
      <c r="E31" s="833"/>
      <c r="F31" s="833"/>
      <c r="G31" s="833"/>
      <c r="H31" s="833"/>
      <c r="I31" s="833"/>
      <c r="J31" s="833"/>
      <c r="K31" s="833"/>
      <c r="L31" s="834"/>
    </row>
    <row r="32" spans="1:12" ht="15" customHeight="1" x14ac:dyDescent="0.2">
      <c r="A32" s="826" t="s">
        <v>237</v>
      </c>
      <c r="B32" s="826"/>
      <c r="C32" s="826"/>
      <c r="D32" s="826"/>
      <c r="E32" s="826"/>
      <c r="F32" s="826"/>
      <c r="G32" s="826"/>
      <c r="H32" s="826"/>
      <c r="I32" s="826"/>
      <c r="J32" s="826"/>
      <c r="K32" s="826"/>
      <c r="L32" s="826"/>
    </row>
    <row r="33" spans="1:12" ht="14.45" customHeight="1" x14ac:dyDescent="0.2">
      <c r="A33" s="827" t="s">
        <v>238</v>
      </c>
      <c r="B33" s="827"/>
      <c r="C33" s="827"/>
      <c r="D33" s="827"/>
      <c r="E33" s="827"/>
      <c r="F33" s="827"/>
      <c r="G33" s="827"/>
      <c r="H33" s="827"/>
      <c r="I33" s="827"/>
      <c r="J33" s="827"/>
      <c r="K33" s="827"/>
      <c r="L33" s="827"/>
    </row>
    <row r="34" spans="1:12" ht="30" customHeight="1" x14ac:dyDescent="0.2">
      <c r="A34" s="828" t="s">
        <v>239</v>
      </c>
      <c r="B34" s="829"/>
      <c r="C34" s="829"/>
      <c r="D34" s="832" t="s">
        <v>244</v>
      </c>
      <c r="E34" s="833"/>
      <c r="F34" s="833"/>
      <c r="G34" s="833"/>
      <c r="H34" s="833"/>
      <c r="I34" s="833"/>
      <c r="J34" s="833"/>
      <c r="K34" s="834"/>
      <c r="L34" s="824" t="s">
        <v>491</v>
      </c>
    </row>
    <row r="35" spans="1:12" ht="50.1" customHeight="1" x14ac:dyDescent="0.2">
      <c r="A35" s="830"/>
      <c r="B35" s="831"/>
      <c r="C35" s="831"/>
      <c r="D35" s="230" t="s">
        <v>124</v>
      </c>
      <c r="E35" s="230" t="s">
        <v>112</v>
      </c>
      <c r="F35" s="230" t="s">
        <v>113</v>
      </c>
      <c r="G35" s="230" t="s">
        <v>157</v>
      </c>
      <c r="H35" s="230" t="s">
        <v>115</v>
      </c>
      <c r="I35" s="230" t="s">
        <v>116</v>
      </c>
      <c r="J35" s="230" t="s">
        <v>158</v>
      </c>
      <c r="K35" s="230" t="s">
        <v>118</v>
      </c>
      <c r="L35" s="825"/>
    </row>
    <row r="36" spans="1:12" ht="20.100000000000001" customHeight="1" x14ac:dyDescent="0.2">
      <c r="A36" s="835" t="s">
        <v>240</v>
      </c>
      <c r="B36" s="836"/>
      <c r="C36" s="836"/>
      <c r="D36" s="667" t="s">
        <v>866</v>
      </c>
      <c r="E36" s="667" t="s">
        <v>866</v>
      </c>
      <c r="F36" s="667" t="s">
        <v>866</v>
      </c>
      <c r="G36" s="667" t="s">
        <v>866</v>
      </c>
      <c r="H36" s="667" t="s">
        <v>866</v>
      </c>
      <c r="I36" s="667" t="s">
        <v>866</v>
      </c>
      <c r="J36" s="667" t="s">
        <v>866</v>
      </c>
      <c r="K36" s="667" t="s">
        <v>866</v>
      </c>
      <c r="L36" s="667" t="s">
        <v>866</v>
      </c>
    </row>
    <row r="37" spans="1:12" ht="20.100000000000001" customHeight="1" x14ac:dyDescent="0.2">
      <c r="A37" s="835" t="s">
        <v>241</v>
      </c>
      <c r="B37" s="836"/>
      <c r="C37" s="836"/>
      <c r="D37" s="667" t="s">
        <v>866</v>
      </c>
      <c r="E37" s="667" t="s">
        <v>866</v>
      </c>
      <c r="F37" s="667" t="s">
        <v>866</v>
      </c>
      <c r="G37" s="667" t="s">
        <v>866</v>
      </c>
      <c r="H37" s="667" t="s">
        <v>866</v>
      </c>
      <c r="I37" s="667" t="s">
        <v>866</v>
      </c>
      <c r="J37" s="667" t="s">
        <v>866</v>
      </c>
      <c r="K37" s="667" t="s">
        <v>866</v>
      </c>
      <c r="L37" s="667" t="s">
        <v>866</v>
      </c>
    </row>
    <row r="38" spans="1:12" ht="20.100000000000001" customHeight="1" x14ac:dyDescent="0.2">
      <c r="A38" s="835" t="s">
        <v>161</v>
      </c>
      <c r="B38" s="836"/>
      <c r="C38" s="836"/>
      <c r="D38" s="667" t="s">
        <v>866</v>
      </c>
      <c r="E38" s="667" t="s">
        <v>866</v>
      </c>
      <c r="F38" s="667" t="s">
        <v>866</v>
      </c>
      <c r="G38" s="667" t="s">
        <v>866</v>
      </c>
      <c r="H38" s="667" t="s">
        <v>866</v>
      </c>
      <c r="I38" s="667" t="s">
        <v>866</v>
      </c>
      <c r="J38" s="667" t="s">
        <v>866</v>
      </c>
      <c r="K38" s="667" t="s">
        <v>866</v>
      </c>
      <c r="L38" s="667" t="s">
        <v>866</v>
      </c>
    </row>
    <row r="39" spans="1:12" ht="20.100000000000001" customHeight="1" x14ac:dyDescent="0.2">
      <c r="A39" s="835" t="s">
        <v>242</v>
      </c>
      <c r="B39" s="836"/>
      <c r="C39" s="836"/>
      <c r="D39" s="667" t="s">
        <v>866</v>
      </c>
      <c r="E39" s="667" t="s">
        <v>866</v>
      </c>
      <c r="F39" s="667" t="s">
        <v>866</v>
      </c>
      <c r="G39" s="667" t="s">
        <v>866</v>
      </c>
      <c r="H39" s="667" t="s">
        <v>866</v>
      </c>
      <c r="I39" s="667" t="s">
        <v>866</v>
      </c>
      <c r="J39" s="667" t="s">
        <v>866</v>
      </c>
      <c r="K39" s="667" t="s">
        <v>866</v>
      </c>
      <c r="L39" s="667" t="s">
        <v>866</v>
      </c>
    </row>
    <row r="40" spans="1:12" ht="20.100000000000001" customHeight="1" x14ac:dyDescent="0.2">
      <c r="A40" s="835" t="s">
        <v>243</v>
      </c>
      <c r="B40" s="836"/>
      <c r="C40" s="836"/>
      <c r="D40" s="667" t="s">
        <v>866</v>
      </c>
      <c r="E40" s="667" t="s">
        <v>866</v>
      </c>
      <c r="F40" s="667" t="s">
        <v>866</v>
      </c>
      <c r="G40" s="667" t="s">
        <v>866</v>
      </c>
      <c r="H40" s="667" t="s">
        <v>866</v>
      </c>
      <c r="I40" s="667" t="s">
        <v>866</v>
      </c>
      <c r="J40" s="667" t="s">
        <v>866</v>
      </c>
      <c r="K40" s="667" t="s">
        <v>866</v>
      </c>
      <c r="L40" s="667" t="s">
        <v>866</v>
      </c>
    </row>
    <row r="41" spans="1:12" ht="15.6" customHeight="1" x14ac:dyDescent="0.2">
      <c r="A41" s="837" t="s">
        <v>490</v>
      </c>
      <c r="B41" s="838"/>
      <c r="C41" s="838"/>
      <c r="D41" s="838"/>
      <c r="E41" s="838"/>
      <c r="F41" s="838"/>
      <c r="G41" s="838"/>
      <c r="H41" s="838"/>
      <c r="I41" s="838"/>
      <c r="J41" s="838"/>
      <c r="K41" s="838"/>
      <c r="L41" s="839"/>
    </row>
    <row r="42" spans="1:12" ht="15.6" customHeight="1" x14ac:dyDescent="0.2">
      <c r="A42" s="840"/>
      <c r="B42" s="841"/>
      <c r="C42" s="841"/>
      <c r="D42" s="841"/>
      <c r="E42" s="841"/>
      <c r="F42" s="841"/>
      <c r="G42" s="841"/>
      <c r="H42" s="841"/>
      <c r="I42" s="841"/>
      <c r="J42" s="841"/>
      <c r="K42" s="841"/>
      <c r="L42" s="842"/>
    </row>
    <row r="43" spans="1:12" ht="29.25" customHeight="1" x14ac:dyDescent="0.2">
      <c r="A43" s="843" t="s">
        <v>246</v>
      </c>
      <c r="B43" s="844"/>
      <c r="C43" s="844"/>
      <c r="D43" s="844"/>
      <c r="E43" s="844"/>
      <c r="F43" s="844"/>
      <c r="G43" s="844"/>
      <c r="H43" s="844"/>
      <c r="I43" s="844"/>
      <c r="J43" s="844"/>
      <c r="K43" s="844"/>
      <c r="L43" s="849"/>
    </row>
    <row r="44" spans="1:12" ht="14.45" customHeight="1" x14ac:dyDescent="0.2">
      <c r="A44" s="814" t="s">
        <v>238</v>
      </c>
      <c r="B44" s="815"/>
      <c r="C44" s="815"/>
      <c r="D44" s="815"/>
      <c r="E44" s="815"/>
      <c r="F44" s="815"/>
      <c r="G44" s="815"/>
      <c r="H44" s="815"/>
      <c r="I44" s="815"/>
      <c r="J44" s="815"/>
      <c r="K44" s="815"/>
      <c r="L44" s="816"/>
    </row>
    <row r="45" spans="1:12" ht="30" customHeight="1" x14ac:dyDescent="0.2">
      <c r="A45" s="828" t="s">
        <v>239</v>
      </c>
      <c r="B45" s="829"/>
      <c r="C45" s="829"/>
      <c r="D45" s="832" t="s">
        <v>244</v>
      </c>
      <c r="E45" s="833"/>
      <c r="F45" s="833"/>
      <c r="G45" s="833"/>
      <c r="H45" s="833"/>
      <c r="I45" s="833"/>
      <c r="J45" s="833"/>
      <c r="K45" s="834"/>
      <c r="L45" s="824" t="s">
        <v>491</v>
      </c>
    </row>
    <row r="46" spans="1:12" ht="50.1" customHeight="1" x14ac:dyDescent="0.2">
      <c r="A46" s="830"/>
      <c r="B46" s="831"/>
      <c r="C46" s="831"/>
      <c r="D46" s="230" t="s">
        <v>124</v>
      </c>
      <c r="E46" s="230" t="s">
        <v>112</v>
      </c>
      <c r="F46" s="230" t="s">
        <v>113</v>
      </c>
      <c r="G46" s="230" t="s">
        <v>157</v>
      </c>
      <c r="H46" s="230" t="s">
        <v>115</v>
      </c>
      <c r="I46" s="230" t="s">
        <v>116</v>
      </c>
      <c r="J46" s="230" t="s">
        <v>158</v>
      </c>
      <c r="K46" s="230" t="s">
        <v>118</v>
      </c>
      <c r="L46" s="825"/>
    </row>
    <row r="47" spans="1:12" ht="20.100000000000001" customHeight="1" x14ac:dyDescent="0.2">
      <c r="A47" s="835" t="s">
        <v>483</v>
      </c>
      <c r="B47" s="836"/>
      <c r="C47" s="836"/>
      <c r="D47" s="667" t="s">
        <v>866</v>
      </c>
      <c r="E47" s="667" t="s">
        <v>866</v>
      </c>
      <c r="F47" s="667" t="s">
        <v>866</v>
      </c>
      <c r="G47" s="667" t="s">
        <v>866</v>
      </c>
      <c r="H47" s="667" t="s">
        <v>866</v>
      </c>
      <c r="I47" s="667" t="s">
        <v>866</v>
      </c>
      <c r="J47" s="667" t="s">
        <v>866</v>
      </c>
      <c r="K47" s="667" t="s">
        <v>866</v>
      </c>
      <c r="L47" s="667" t="s">
        <v>866</v>
      </c>
    </row>
    <row r="48" spans="1:12" ht="20.100000000000001" customHeight="1" x14ac:dyDescent="0.2">
      <c r="A48" s="835" t="s">
        <v>486</v>
      </c>
      <c r="B48" s="836"/>
      <c r="C48" s="836"/>
      <c r="D48" s="667" t="s">
        <v>866</v>
      </c>
      <c r="E48" s="667" t="s">
        <v>866</v>
      </c>
      <c r="F48" s="667" t="s">
        <v>866</v>
      </c>
      <c r="G48" s="667" t="s">
        <v>866</v>
      </c>
      <c r="H48" s="667" t="s">
        <v>866</v>
      </c>
      <c r="I48" s="667" t="s">
        <v>866</v>
      </c>
      <c r="J48" s="667" t="s">
        <v>866</v>
      </c>
      <c r="K48" s="667" t="s">
        <v>866</v>
      </c>
      <c r="L48" s="667" t="s">
        <v>866</v>
      </c>
    </row>
    <row r="49" spans="1:12" ht="20.100000000000001" customHeight="1" x14ac:dyDescent="0.2">
      <c r="A49" s="835" t="s">
        <v>247</v>
      </c>
      <c r="B49" s="836"/>
      <c r="C49" s="836"/>
      <c r="D49" s="667" t="s">
        <v>866</v>
      </c>
      <c r="E49" s="667" t="s">
        <v>866</v>
      </c>
      <c r="F49" s="667" t="s">
        <v>866</v>
      </c>
      <c r="G49" s="667" t="s">
        <v>866</v>
      </c>
      <c r="H49" s="667" t="s">
        <v>866</v>
      </c>
      <c r="I49" s="667" t="s">
        <v>866</v>
      </c>
      <c r="J49" s="667" t="s">
        <v>866</v>
      </c>
      <c r="K49" s="667" t="s">
        <v>866</v>
      </c>
      <c r="L49" s="667" t="s">
        <v>866</v>
      </c>
    </row>
    <row r="50" spans="1:12" ht="20.100000000000001" customHeight="1" x14ac:dyDescent="0.2">
      <c r="A50" s="835" t="s">
        <v>242</v>
      </c>
      <c r="B50" s="836"/>
      <c r="C50" s="836"/>
      <c r="D50" s="667" t="s">
        <v>866</v>
      </c>
      <c r="E50" s="667" t="s">
        <v>866</v>
      </c>
      <c r="F50" s="667" t="s">
        <v>866</v>
      </c>
      <c r="G50" s="667" t="s">
        <v>866</v>
      </c>
      <c r="H50" s="667" t="s">
        <v>866</v>
      </c>
      <c r="I50" s="667" t="s">
        <v>866</v>
      </c>
      <c r="J50" s="667" t="s">
        <v>866</v>
      </c>
      <c r="K50" s="667" t="s">
        <v>866</v>
      </c>
      <c r="L50" s="667" t="s">
        <v>866</v>
      </c>
    </row>
    <row r="51" spans="1:12" ht="20.100000000000001" customHeight="1" x14ac:dyDescent="0.2">
      <c r="A51" s="835" t="s">
        <v>243</v>
      </c>
      <c r="B51" s="836"/>
      <c r="C51" s="836"/>
      <c r="D51" s="667" t="s">
        <v>866</v>
      </c>
      <c r="E51" s="667" t="s">
        <v>866</v>
      </c>
      <c r="F51" s="667" t="s">
        <v>866</v>
      </c>
      <c r="G51" s="667" t="s">
        <v>866</v>
      </c>
      <c r="H51" s="667" t="s">
        <v>866</v>
      </c>
      <c r="I51" s="667" t="s">
        <v>866</v>
      </c>
      <c r="J51" s="667" t="s">
        <v>866</v>
      </c>
      <c r="K51" s="667" t="s">
        <v>866</v>
      </c>
      <c r="L51" s="667" t="s">
        <v>866</v>
      </c>
    </row>
    <row r="52" spans="1:12" ht="18" customHeight="1" x14ac:dyDescent="0.2">
      <c r="A52" s="837" t="s">
        <v>490</v>
      </c>
      <c r="B52" s="838"/>
      <c r="C52" s="838"/>
      <c r="D52" s="838"/>
      <c r="E52" s="838"/>
      <c r="F52" s="838"/>
      <c r="G52" s="838"/>
      <c r="H52" s="838"/>
      <c r="I52" s="838"/>
      <c r="J52" s="838"/>
      <c r="K52" s="838"/>
      <c r="L52" s="839"/>
    </row>
    <row r="53" spans="1:12" ht="15.6" customHeight="1" x14ac:dyDescent="0.2">
      <c r="A53" s="884"/>
      <c r="B53" s="885"/>
      <c r="C53" s="885"/>
      <c r="D53" s="885"/>
      <c r="E53" s="885"/>
      <c r="F53" s="885"/>
      <c r="G53" s="885"/>
      <c r="H53" s="885"/>
      <c r="I53" s="885"/>
      <c r="J53" s="885"/>
      <c r="K53" s="885"/>
      <c r="L53" s="886"/>
    </row>
    <row r="54" spans="1:12" ht="15" customHeight="1" x14ac:dyDescent="0.2">
      <c r="A54" s="843" t="s">
        <v>256</v>
      </c>
      <c r="B54" s="844"/>
      <c r="C54" s="844"/>
      <c r="D54" s="844"/>
      <c r="E54" s="844"/>
      <c r="F54" s="844"/>
      <c r="G54" s="844"/>
      <c r="H54" s="844"/>
      <c r="I54" s="844"/>
      <c r="J54" s="844"/>
      <c r="K54" s="844"/>
      <c r="L54" s="849"/>
    </row>
    <row r="55" spans="1:12" ht="32.450000000000003" customHeight="1" x14ac:dyDescent="0.2">
      <c r="A55" s="814" t="s">
        <v>257</v>
      </c>
      <c r="B55" s="815"/>
      <c r="C55" s="815"/>
      <c r="D55" s="815"/>
      <c r="E55" s="815"/>
      <c r="F55" s="815"/>
      <c r="G55" s="815"/>
      <c r="H55" s="815"/>
      <c r="I55" s="815"/>
      <c r="J55" s="815"/>
      <c r="K55" s="815"/>
      <c r="L55" s="816"/>
    </row>
    <row r="56" spans="1:12" ht="14.1" customHeight="1" x14ac:dyDescent="0.2">
      <c r="A56" s="828"/>
      <c r="B56" s="829"/>
      <c r="C56" s="829"/>
      <c r="D56" s="829"/>
      <c r="E56" s="829"/>
      <c r="F56" s="829"/>
      <c r="G56" s="829"/>
      <c r="H56" s="829"/>
      <c r="I56" s="829"/>
      <c r="J56" s="829"/>
      <c r="K56" s="829"/>
      <c r="L56" s="880"/>
    </row>
    <row r="57" spans="1:12" ht="33" customHeight="1" x14ac:dyDescent="0.2">
      <c r="A57" s="823" t="s">
        <v>346</v>
      </c>
      <c r="B57" s="823"/>
      <c r="C57" s="823"/>
      <c r="D57" s="813" t="s">
        <v>258</v>
      </c>
      <c r="E57" s="813"/>
      <c r="F57" s="813" t="s">
        <v>259</v>
      </c>
      <c r="G57" s="813"/>
      <c r="H57" s="813" t="s">
        <v>262</v>
      </c>
      <c r="I57" s="813"/>
      <c r="J57" s="813" t="s">
        <v>263</v>
      </c>
      <c r="K57" s="813"/>
      <c r="L57" s="182"/>
    </row>
    <row r="58" spans="1:12" ht="49.5" customHeight="1" x14ac:dyDescent="0.2">
      <c r="A58" s="823"/>
      <c r="B58" s="823"/>
      <c r="C58" s="823"/>
      <c r="D58" s="813"/>
      <c r="E58" s="813"/>
      <c r="F58" s="177" t="s">
        <v>260</v>
      </c>
      <c r="G58" s="177" t="s">
        <v>261</v>
      </c>
      <c r="H58" s="813"/>
      <c r="I58" s="813"/>
      <c r="J58" s="813"/>
      <c r="K58" s="813"/>
      <c r="L58" s="182"/>
    </row>
    <row r="59" spans="1:12" ht="20.100000000000001" customHeight="1" x14ac:dyDescent="0.2">
      <c r="A59" s="817" t="s">
        <v>347</v>
      </c>
      <c r="B59" s="817"/>
      <c r="C59" s="817"/>
      <c r="D59" s="818">
        <v>30</v>
      </c>
      <c r="E59" s="818"/>
      <c r="F59" s="665"/>
      <c r="G59" s="665">
        <v>19.34</v>
      </c>
      <c r="H59" s="819">
        <v>1.9000000000000001E-4</v>
      </c>
      <c r="I59" s="819"/>
      <c r="J59" s="818" t="s">
        <v>867</v>
      </c>
      <c r="K59" s="818"/>
      <c r="L59" s="182"/>
    </row>
    <row r="60" spans="1:12" ht="20.100000000000001" customHeight="1" x14ac:dyDescent="0.2">
      <c r="A60" s="817" t="s">
        <v>348</v>
      </c>
      <c r="B60" s="817"/>
      <c r="C60" s="817"/>
      <c r="D60" s="818" t="s">
        <v>85</v>
      </c>
      <c r="E60" s="818"/>
      <c r="F60" s="665" t="s">
        <v>85</v>
      </c>
      <c r="G60" s="665" t="s">
        <v>85</v>
      </c>
      <c r="H60" s="820" t="s">
        <v>85</v>
      </c>
      <c r="I60" s="821"/>
      <c r="J60" s="818" t="s">
        <v>85</v>
      </c>
      <c r="K60" s="818"/>
      <c r="L60" s="182"/>
    </row>
    <row r="61" spans="1:12" ht="20.100000000000001" customHeight="1" x14ac:dyDescent="0.2">
      <c r="A61" s="817" t="s">
        <v>349</v>
      </c>
      <c r="B61" s="817"/>
      <c r="C61" s="817"/>
      <c r="D61" s="818" t="s">
        <v>85</v>
      </c>
      <c r="E61" s="818"/>
      <c r="F61" s="665" t="s">
        <v>85</v>
      </c>
      <c r="G61" s="665" t="s">
        <v>85</v>
      </c>
      <c r="H61" s="820" t="s">
        <v>85</v>
      </c>
      <c r="I61" s="821"/>
      <c r="J61" s="818" t="s">
        <v>85</v>
      </c>
      <c r="K61" s="818"/>
      <c r="L61" s="182"/>
    </row>
    <row r="62" spans="1:12" ht="20.100000000000001" customHeight="1" x14ac:dyDescent="0.2">
      <c r="A62" s="817" t="s">
        <v>300</v>
      </c>
      <c r="B62" s="817"/>
      <c r="C62" s="817"/>
      <c r="D62" s="818">
        <v>24</v>
      </c>
      <c r="E62" s="818"/>
      <c r="F62" s="665">
        <v>584</v>
      </c>
      <c r="G62" s="665"/>
      <c r="H62" s="822">
        <v>4.4999999999999998E-2</v>
      </c>
      <c r="I62" s="822"/>
      <c r="J62" s="818" t="s">
        <v>867</v>
      </c>
      <c r="K62" s="818"/>
      <c r="L62" s="182"/>
    </row>
    <row r="63" spans="1:12" ht="15.6" customHeight="1" x14ac:dyDescent="0.2">
      <c r="A63" s="830"/>
      <c r="B63" s="831"/>
      <c r="C63" s="831"/>
      <c r="D63" s="831"/>
      <c r="E63" s="831"/>
      <c r="F63" s="831"/>
      <c r="G63" s="831"/>
      <c r="H63" s="831"/>
      <c r="I63" s="831"/>
      <c r="J63" s="831"/>
      <c r="K63" s="831"/>
      <c r="L63" s="876"/>
    </row>
    <row r="64" spans="1:12" ht="15.6" customHeight="1" x14ac:dyDescent="0.2">
      <c r="A64" s="814" t="s">
        <v>265</v>
      </c>
      <c r="B64" s="815"/>
      <c r="C64" s="815"/>
      <c r="D64" s="815"/>
      <c r="E64" s="815"/>
      <c r="F64" s="815"/>
      <c r="G64" s="815"/>
      <c r="H64" s="815"/>
      <c r="I64" s="815"/>
      <c r="J64" s="815"/>
      <c r="K64" s="815"/>
      <c r="L64" s="816"/>
    </row>
    <row r="65" spans="1:16" ht="30" customHeight="1" x14ac:dyDescent="0.2">
      <c r="A65" s="823" t="s">
        <v>231</v>
      </c>
      <c r="B65" s="823"/>
      <c r="C65" s="823"/>
      <c r="D65" s="823"/>
      <c r="E65" s="832" t="s">
        <v>350</v>
      </c>
      <c r="F65" s="833"/>
      <c r="G65" s="833"/>
      <c r="H65" s="833"/>
      <c r="I65" s="833"/>
      <c r="J65" s="833"/>
      <c r="K65" s="833"/>
      <c r="L65" s="834"/>
    </row>
    <row r="66" spans="1:16" ht="24.6" customHeight="1" x14ac:dyDescent="0.2">
      <c r="A66" s="817" t="s">
        <v>266</v>
      </c>
      <c r="B66" s="817"/>
      <c r="C66" s="817"/>
      <c r="D66" s="817"/>
      <c r="E66" s="850"/>
      <c r="F66" s="851"/>
      <c r="G66" s="851"/>
      <c r="H66" s="851"/>
      <c r="I66" s="851"/>
      <c r="J66" s="851"/>
      <c r="K66" s="851"/>
      <c r="L66" s="852"/>
      <c r="O66" s="599">
        <f>$E66</f>
        <v>0</v>
      </c>
    </row>
    <row r="67" spans="1:16" ht="24.6" customHeight="1" x14ac:dyDescent="0.2">
      <c r="A67" s="817" t="s">
        <v>267</v>
      </c>
      <c r="B67" s="817"/>
      <c r="C67" s="817"/>
      <c r="D67" s="817"/>
      <c r="E67" s="850" t="s">
        <v>868</v>
      </c>
      <c r="F67" s="851"/>
      <c r="G67" s="851"/>
      <c r="H67" s="851"/>
      <c r="I67" s="851"/>
      <c r="J67" s="851"/>
      <c r="K67" s="851"/>
      <c r="L67" s="852"/>
      <c r="O67" s="599" t="str">
        <f t="shared" ref="O67:O68" si="0">$E67</f>
        <v>x</v>
      </c>
    </row>
    <row r="68" spans="1:16" ht="24" customHeight="1" x14ac:dyDescent="0.2">
      <c r="A68" s="817" t="s">
        <v>268</v>
      </c>
      <c r="B68" s="817"/>
      <c r="C68" s="817"/>
      <c r="D68" s="817"/>
      <c r="E68" s="850"/>
      <c r="F68" s="851"/>
      <c r="G68" s="851"/>
      <c r="H68" s="851"/>
      <c r="I68" s="851"/>
      <c r="J68" s="851"/>
      <c r="K68" s="851"/>
      <c r="L68" s="852"/>
      <c r="O68" s="599">
        <f t="shared" si="0"/>
        <v>0</v>
      </c>
    </row>
    <row r="69" spans="1:16" ht="15.6" customHeight="1" x14ac:dyDescent="0.2">
      <c r="A69" s="832"/>
      <c r="B69" s="833"/>
      <c r="C69" s="833"/>
      <c r="D69" s="833"/>
      <c r="E69" s="833"/>
      <c r="F69" s="833"/>
      <c r="G69" s="833"/>
      <c r="H69" s="833"/>
      <c r="I69" s="833"/>
      <c r="J69" s="833"/>
      <c r="K69" s="833"/>
      <c r="L69" s="834"/>
    </row>
    <row r="70" spans="1:16" ht="15.6" customHeight="1" x14ac:dyDescent="0.2">
      <c r="A70" s="814" t="s">
        <v>489</v>
      </c>
      <c r="B70" s="815"/>
      <c r="C70" s="815"/>
      <c r="D70" s="815"/>
      <c r="E70" s="815"/>
      <c r="F70" s="815"/>
      <c r="G70" s="815"/>
      <c r="H70" s="815"/>
      <c r="I70" s="815"/>
      <c r="J70" s="815"/>
      <c r="K70" s="815"/>
      <c r="L70" s="816"/>
    </row>
    <row r="71" spans="1:16" ht="30" customHeight="1" x14ac:dyDescent="0.2">
      <c r="A71" s="832" t="s">
        <v>269</v>
      </c>
      <c r="B71" s="833"/>
      <c r="C71" s="833"/>
      <c r="D71" s="834"/>
      <c r="E71" s="228" t="s">
        <v>124</v>
      </c>
      <c r="F71" s="228" t="s">
        <v>112</v>
      </c>
      <c r="G71" s="228" t="s">
        <v>113</v>
      </c>
      <c r="H71" s="228" t="s">
        <v>157</v>
      </c>
      <c r="I71" s="228" t="s">
        <v>115</v>
      </c>
      <c r="J71" s="228" t="s">
        <v>116</v>
      </c>
      <c r="K71" s="228" t="s">
        <v>158</v>
      </c>
      <c r="L71" s="228" t="s">
        <v>118</v>
      </c>
    </row>
    <row r="72" spans="1:16" ht="30.6" customHeight="1" x14ac:dyDescent="0.2">
      <c r="A72" s="817" t="s">
        <v>270</v>
      </c>
      <c r="B72" s="817"/>
      <c r="C72" s="817"/>
      <c r="D72" s="817"/>
      <c r="E72" s="665"/>
      <c r="F72" s="668">
        <v>0.41</v>
      </c>
      <c r="G72" s="668">
        <v>0.11</v>
      </c>
      <c r="H72" s="668">
        <v>0.05</v>
      </c>
      <c r="I72" s="669" t="s">
        <v>869</v>
      </c>
      <c r="J72" s="669">
        <v>0.01</v>
      </c>
      <c r="K72" s="669">
        <v>0.3</v>
      </c>
      <c r="L72" s="669" t="s">
        <v>869</v>
      </c>
    </row>
    <row r="73" spans="1:16" ht="24.95" customHeight="1" x14ac:dyDescent="0.2">
      <c r="A73" s="817" t="s">
        <v>271</v>
      </c>
      <c r="B73" s="817"/>
      <c r="C73" s="817"/>
      <c r="D73" s="817"/>
      <c r="E73" s="850" t="s">
        <v>910</v>
      </c>
      <c r="F73" s="851"/>
      <c r="G73" s="851"/>
      <c r="H73" s="851"/>
      <c r="I73" s="851"/>
      <c r="J73" s="851"/>
      <c r="K73" s="851"/>
      <c r="L73" s="852"/>
      <c r="O73" s="599" t="str">
        <f>$E73</f>
        <v>During its latest residual waste analysis, LU measured the contamination rate of plastic packaging by washing and drying plastic films and trays. Hence the reported contamination rate for plastic packaging is a measured value. The correction factors for other packaging types are broad estimates that LU has used for the last 15 years. Some of these factors are based on literature research, while others are not. LU is aware that these factors are highly critical and can drastically affect the reporting. In order to have consistent time series that allow for year-on-year comparison, it is important to accurately measure and report on these correction factors.</v>
      </c>
    </row>
    <row r="74" spans="1:16" ht="24" customHeight="1" x14ac:dyDescent="0.2">
      <c r="A74" s="817" t="s">
        <v>272</v>
      </c>
      <c r="B74" s="817"/>
      <c r="C74" s="817"/>
      <c r="D74" s="817"/>
      <c r="E74" s="850" t="s">
        <v>866</v>
      </c>
      <c r="F74" s="851"/>
      <c r="G74" s="851"/>
      <c r="H74" s="851"/>
      <c r="I74" s="851"/>
      <c r="J74" s="851"/>
      <c r="K74" s="851"/>
      <c r="L74" s="852"/>
      <c r="O74" s="599" t="str">
        <f>$E74</f>
        <v>NA</v>
      </c>
    </row>
    <row r="75" spans="1:16" ht="15.6" customHeight="1" x14ac:dyDescent="0.2">
      <c r="A75" s="832"/>
      <c r="B75" s="833"/>
      <c r="C75" s="833"/>
      <c r="D75" s="833"/>
      <c r="E75" s="833"/>
      <c r="F75" s="833"/>
      <c r="G75" s="833"/>
      <c r="H75" s="833"/>
      <c r="I75" s="833"/>
      <c r="J75" s="833"/>
      <c r="K75" s="833"/>
      <c r="L75" s="834"/>
    </row>
    <row r="76" spans="1:16" ht="15.6" customHeight="1" x14ac:dyDescent="0.2">
      <c r="A76" s="814" t="s">
        <v>273</v>
      </c>
      <c r="B76" s="815"/>
      <c r="C76" s="815"/>
      <c r="D76" s="815"/>
      <c r="E76" s="815"/>
      <c r="F76" s="815"/>
      <c r="G76" s="815"/>
      <c r="H76" s="815"/>
      <c r="I76" s="815"/>
      <c r="J76" s="815"/>
      <c r="K76" s="815"/>
      <c r="L76" s="816"/>
    </row>
    <row r="77" spans="1:16" ht="30" customHeight="1" x14ac:dyDescent="0.2">
      <c r="A77" s="823" t="s">
        <v>274</v>
      </c>
      <c r="B77" s="823"/>
      <c r="C77" s="823"/>
      <c r="D77" s="823"/>
      <c r="E77" s="881" t="s">
        <v>275</v>
      </c>
      <c r="F77" s="882"/>
      <c r="G77" s="883"/>
      <c r="H77" s="881" t="s">
        <v>484</v>
      </c>
      <c r="I77" s="882"/>
      <c r="J77" s="882"/>
      <c r="K77" s="882"/>
      <c r="L77" s="883"/>
    </row>
    <row r="78" spans="1:16" ht="23.45" customHeight="1" x14ac:dyDescent="0.2">
      <c r="A78" s="817" t="s">
        <v>276</v>
      </c>
      <c r="B78" s="817"/>
      <c r="C78" s="817"/>
      <c r="D78" s="817"/>
      <c r="E78" s="850" t="s">
        <v>868</v>
      </c>
      <c r="F78" s="851"/>
      <c r="G78" s="852"/>
      <c r="H78" s="850" t="s">
        <v>870</v>
      </c>
      <c r="I78" s="851"/>
      <c r="J78" s="851"/>
      <c r="K78" s="851"/>
      <c r="L78" s="852"/>
      <c r="P78" s="599" t="str">
        <f>H78</f>
        <v>all</v>
      </c>
    </row>
    <row r="79" spans="1:16" ht="22.5" customHeight="1" x14ac:dyDescent="0.2">
      <c r="A79" s="817" t="s">
        <v>277</v>
      </c>
      <c r="B79" s="817"/>
      <c r="C79" s="817"/>
      <c r="D79" s="817"/>
      <c r="E79" s="850" t="s">
        <v>868</v>
      </c>
      <c r="F79" s="851"/>
      <c r="G79" s="852"/>
      <c r="H79" s="850" t="s">
        <v>870</v>
      </c>
      <c r="I79" s="851"/>
      <c r="J79" s="851"/>
      <c r="K79" s="851"/>
      <c r="L79" s="852"/>
      <c r="P79" s="599" t="str">
        <f t="shared" ref="P79:P81" si="1">H79</f>
        <v>all</v>
      </c>
    </row>
    <row r="80" spans="1:16" ht="21.95" customHeight="1" x14ac:dyDescent="0.2">
      <c r="A80" s="817" t="s">
        <v>278</v>
      </c>
      <c r="B80" s="817"/>
      <c r="C80" s="817"/>
      <c r="D80" s="817"/>
      <c r="E80" s="850"/>
      <c r="F80" s="851"/>
      <c r="G80" s="852"/>
      <c r="H80" s="850"/>
      <c r="I80" s="851"/>
      <c r="J80" s="851"/>
      <c r="K80" s="851"/>
      <c r="L80" s="852"/>
      <c r="P80" s="599">
        <f t="shared" si="1"/>
        <v>0</v>
      </c>
    </row>
    <row r="81" spans="1:16" ht="21.6" customHeight="1" x14ac:dyDescent="0.2">
      <c r="A81" s="817" t="s">
        <v>264</v>
      </c>
      <c r="B81" s="817"/>
      <c r="C81" s="817"/>
      <c r="D81" s="817"/>
      <c r="E81" s="850"/>
      <c r="F81" s="851"/>
      <c r="G81" s="852"/>
      <c r="H81" s="850"/>
      <c r="I81" s="851"/>
      <c r="J81" s="851"/>
      <c r="K81" s="851"/>
      <c r="L81" s="852"/>
      <c r="P81" s="599">
        <f t="shared" si="1"/>
        <v>0</v>
      </c>
    </row>
    <row r="82" spans="1:16" x14ac:dyDescent="0.2">
      <c r="A82" s="832"/>
      <c r="B82" s="833"/>
      <c r="C82" s="833"/>
      <c r="D82" s="833"/>
      <c r="E82" s="833"/>
      <c r="F82" s="833"/>
      <c r="G82" s="833"/>
      <c r="H82" s="833"/>
      <c r="I82" s="833"/>
      <c r="J82" s="833"/>
      <c r="K82" s="833"/>
      <c r="L82" s="834"/>
    </row>
    <row r="83" spans="1:16" ht="24" customHeight="1" x14ac:dyDescent="0.2">
      <c r="A83" s="843" t="s">
        <v>790</v>
      </c>
      <c r="B83" s="844"/>
      <c r="C83" s="844"/>
      <c r="D83" s="844"/>
      <c r="E83" s="844"/>
      <c r="F83" s="844"/>
      <c r="G83" s="844"/>
      <c r="H83" s="844"/>
      <c r="I83" s="844"/>
      <c r="J83" s="844"/>
      <c r="K83" s="844"/>
      <c r="L83" s="849"/>
    </row>
    <row r="84" spans="1:16" ht="24" customHeight="1" x14ac:dyDescent="0.2">
      <c r="A84" s="814" t="s">
        <v>245</v>
      </c>
      <c r="B84" s="815"/>
      <c r="C84" s="815"/>
      <c r="D84" s="815"/>
      <c r="E84" s="815"/>
      <c r="F84" s="815"/>
      <c r="G84" s="815"/>
      <c r="H84" s="815"/>
      <c r="I84" s="815"/>
      <c r="J84" s="815"/>
      <c r="K84" s="815"/>
      <c r="L84" s="816"/>
    </row>
    <row r="85" spans="1:16" x14ac:dyDescent="0.2">
      <c r="A85" s="868"/>
      <c r="B85" s="869"/>
      <c r="C85" s="869"/>
      <c r="D85" s="869"/>
      <c r="E85" s="869"/>
      <c r="F85" s="869"/>
      <c r="G85" s="869"/>
      <c r="H85" s="869"/>
      <c r="I85" s="869"/>
      <c r="J85" s="869"/>
      <c r="K85" s="869"/>
      <c r="L85" s="870"/>
      <c r="M85" s="598"/>
      <c r="N85" s="599">
        <f>A85</f>
        <v>0</v>
      </c>
    </row>
    <row r="86" spans="1:16" ht="15" customHeight="1" x14ac:dyDescent="0.2">
      <c r="A86" s="843" t="s">
        <v>789</v>
      </c>
      <c r="B86" s="844"/>
      <c r="C86" s="844"/>
      <c r="D86" s="844"/>
      <c r="E86" s="844"/>
      <c r="F86" s="844"/>
      <c r="G86" s="844"/>
      <c r="H86" s="844"/>
      <c r="I86" s="844"/>
      <c r="J86" s="844"/>
      <c r="K86" s="844"/>
      <c r="L86" s="849"/>
    </row>
    <row r="87" spans="1:16" ht="15" customHeight="1" x14ac:dyDescent="0.2">
      <c r="A87" s="871" t="s">
        <v>168</v>
      </c>
      <c r="B87" s="872"/>
      <c r="C87" s="872"/>
      <c r="D87" s="872"/>
      <c r="E87" s="872"/>
      <c r="F87" s="872"/>
      <c r="G87" s="872"/>
      <c r="H87" s="872"/>
      <c r="I87" s="872"/>
      <c r="J87" s="872"/>
      <c r="K87" s="872"/>
      <c r="L87" s="873"/>
    </row>
    <row r="88" spans="1:16" ht="30" customHeight="1" x14ac:dyDescent="0.2">
      <c r="A88" s="823" t="s">
        <v>109</v>
      </c>
      <c r="B88" s="823"/>
      <c r="C88" s="823"/>
      <c r="D88" s="813" t="s">
        <v>124</v>
      </c>
      <c r="E88" s="813" t="s">
        <v>112</v>
      </c>
      <c r="F88" s="813" t="s">
        <v>113</v>
      </c>
      <c r="G88" s="813" t="s">
        <v>157</v>
      </c>
      <c r="H88" s="813" t="s">
        <v>115</v>
      </c>
      <c r="I88" s="813" t="s">
        <v>116</v>
      </c>
      <c r="J88" s="813" t="s">
        <v>158</v>
      </c>
      <c r="K88" s="813" t="s">
        <v>118</v>
      </c>
      <c r="L88" s="182"/>
    </row>
    <row r="89" spans="1:16" ht="30" customHeight="1" x14ac:dyDescent="0.2">
      <c r="A89" s="823" t="s">
        <v>169</v>
      </c>
      <c r="B89" s="823"/>
      <c r="C89" s="823"/>
      <c r="D89" s="813"/>
      <c r="E89" s="813"/>
      <c r="F89" s="813"/>
      <c r="G89" s="813"/>
      <c r="H89" s="813"/>
      <c r="I89" s="813"/>
      <c r="J89" s="813"/>
      <c r="K89" s="813"/>
      <c r="L89" s="182"/>
    </row>
    <row r="90" spans="1:16" ht="30" customHeight="1" x14ac:dyDescent="0.2">
      <c r="A90" s="817" t="s">
        <v>248</v>
      </c>
      <c r="B90" s="817"/>
      <c r="C90" s="817"/>
      <c r="D90" s="665" t="s">
        <v>871</v>
      </c>
      <c r="E90" s="665" t="s">
        <v>871</v>
      </c>
      <c r="F90" s="665" t="s">
        <v>871</v>
      </c>
      <c r="G90" s="665" t="s">
        <v>871</v>
      </c>
      <c r="H90" s="665" t="s">
        <v>871</v>
      </c>
      <c r="I90" s="665" t="s">
        <v>871</v>
      </c>
      <c r="J90" s="665" t="s">
        <v>871</v>
      </c>
      <c r="K90" s="665" t="s">
        <v>871</v>
      </c>
      <c r="L90" s="182"/>
    </row>
    <row r="91" spans="1:16" ht="30" customHeight="1" x14ac:dyDescent="0.2">
      <c r="A91" s="817" t="s">
        <v>249</v>
      </c>
      <c r="B91" s="817"/>
      <c r="C91" s="817"/>
      <c r="D91" s="665" t="s">
        <v>871</v>
      </c>
      <c r="E91" s="665" t="s">
        <v>871</v>
      </c>
      <c r="F91" s="665" t="s">
        <v>871</v>
      </c>
      <c r="G91" s="665" t="s">
        <v>871</v>
      </c>
      <c r="H91" s="665" t="s">
        <v>871</v>
      </c>
      <c r="I91" s="665" t="s">
        <v>871</v>
      </c>
      <c r="J91" s="665" t="s">
        <v>871</v>
      </c>
      <c r="K91" s="665" t="s">
        <v>871</v>
      </c>
      <c r="L91" s="182"/>
    </row>
    <row r="92" spans="1:16" ht="30" customHeight="1" x14ac:dyDescent="0.2">
      <c r="A92" s="817" t="s">
        <v>250</v>
      </c>
      <c r="B92" s="817"/>
      <c r="C92" s="817"/>
      <c r="D92" s="665" t="s">
        <v>871</v>
      </c>
      <c r="E92" s="665" t="s">
        <v>871</v>
      </c>
      <c r="F92" s="665" t="s">
        <v>871</v>
      </c>
      <c r="G92" s="665" t="s">
        <v>871</v>
      </c>
      <c r="H92" s="665" t="s">
        <v>871</v>
      </c>
      <c r="I92" s="665" t="s">
        <v>871</v>
      </c>
      <c r="J92" s="665" t="s">
        <v>871</v>
      </c>
      <c r="K92" s="665" t="s">
        <v>871</v>
      </c>
      <c r="L92" s="182"/>
    </row>
    <row r="93" spans="1:16" ht="30" customHeight="1" x14ac:dyDescent="0.2">
      <c r="A93" s="817" t="s">
        <v>251</v>
      </c>
      <c r="B93" s="817"/>
      <c r="C93" s="817"/>
      <c r="D93" s="665" t="s">
        <v>871</v>
      </c>
      <c r="E93" s="665" t="s">
        <v>871</v>
      </c>
      <c r="F93" s="665" t="s">
        <v>871</v>
      </c>
      <c r="G93" s="665" t="s">
        <v>871</v>
      </c>
      <c r="H93" s="665" t="s">
        <v>871</v>
      </c>
      <c r="I93" s="665" t="s">
        <v>871</v>
      </c>
      <c r="J93" s="665" t="s">
        <v>871</v>
      </c>
      <c r="K93" s="665" t="s">
        <v>871</v>
      </c>
      <c r="L93" s="182"/>
    </row>
    <row r="94" spans="1:16" ht="30" customHeight="1" x14ac:dyDescent="0.2">
      <c r="A94" s="817" t="s">
        <v>252</v>
      </c>
      <c r="B94" s="817"/>
      <c r="C94" s="817"/>
      <c r="D94" s="665" t="s">
        <v>871</v>
      </c>
      <c r="E94" s="665" t="s">
        <v>871</v>
      </c>
      <c r="F94" s="665" t="s">
        <v>871</v>
      </c>
      <c r="G94" s="665" t="s">
        <v>871</v>
      </c>
      <c r="H94" s="665" t="s">
        <v>871</v>
      </c>
      <c r="I94" s="665" t="s">
        <v>871</v>
      </c>
      <c r="J94" s="665" t="s">
        <v>871</v>
      </c>
      <c r="K94" s="665" t="s">
        <v>871</v>
      </c>
      <c r="L94" s="182"/>
    </row>
    <row r="95" spans="1:16" ht="30" customHeight="1" x14ac:dyDescent="0.2">
      <c r="A95" s="817" t="s">
        <v>253</v>
      </c>
      <c r="B95" s="817"/>
      <c r="C95" s="817"/>
      <c r="D95" s="665" t="s">
        <v>871</v>
      </c>
      <c r="E95" s="665" t="s">
        <v>871</v>
      </c>
      <c r="F95" s="665" t="s">
        <v>871</v>
      </c>
      <c r="G95" s="665" t="s">
        <v>871</v>
      </c>
      <c r="H95" s="665" t="s">
        <v>871</v>
      </c>
      <c r="I95" s="665" t="s">
        <v>871</v>
      </c>
      <c r="J95" s="665" t="s">
        <v>871</v>
      </c>
      <c r="K95" s="665" t="s">
        <v>871</v>
      </c>
      <c r="L95" s="182"/>
    </row>
    <row r="96" spans="1:16" ht="30" customHeight="1" x14ac:dyDescent="0.2">
      <c r="A96" s="817" t="s">
        <v>254</v>
      </c>
      <c r="B96" s="817"/>
      <c r="C96" s="817"/>
      <c r="D96" s="665" t="s">
        <v>871</v>
      </c>
      <c r="E96" s="665" t="s">
        <v>871</v>
      </c>
      <c r="F96" s="665" t="s">
        <v>871</v>
      </c>
      <c r="G96" s="665" t="s">
        <v>871</v>
      </c>
      <c r="H96" s="665" t="s">
        <v>871</v>
      </c>
      <c r="I96" s="665" t="s">
        <v>871</v>
      </c>
      <c r="J96" s="665" t="s">
        <v>871</v>
      </c>
      <c r="K96" s="665" t="s">
        <v>871</v>
      </c>
      <c r="L96" s="182"/>
    </row>
    <row r="97" spans="1:14" ht="30" customHeight="1" x14ac:dyDescent="0.2">
      <c r="A97" s="817" t="s">
        <v>255</v>
      </c>
      <c r="B97" s="817"/>
      <c r="C97" s="817"/>
      <c r="D97" s="665" t="s">
        <v>871</v>
      </c>
      <c r="E97" s="665" t="s">
        <v>871</v>
      </c>
      <c r="F97" s="665" t="s">
        <v>871</v>
      </c>
      <c r="G97" s="665" t="s">
        <v>871</v>
      </c>
      <c r="H97" s="665" t="s">
        <v>871</v>
      </c>
      <c r="I97" s="665" t="s">
        <v>871</v>
      </c>
      <c r="J97" s="665" t="s">
        <v>871</v>
      </c>
      <c r="K97" s="665" t="s">
        <v>871</v>
      </c>
      <c r="L97" s="182"/>
    </row>
    <row r="98" spans="1:14" ht="15.95" customHeight="1" x14ac:dyDescent="0.2">
      <c r="A98" s="830"/>
      <c r="B98" s="831"/>
      <c r="C98" s="831"/>
      <c r="D98" s="831"/>
      <c r="E98" s="831"/>
      <c r="F98" s="831"/>
      <c r="G98" s="831"/>
      <c r="H98" s="831"/>
      <c r="I98" s="831"/>
      <c r="J98" s="831"/>
      <c r="K98" s="831"/>
      <c r="L98" s="876"/>
    </row>
    <row r="99" spans="1:14" ht="40.5" customHeight="1" x14ac:dyDescent="0.2">
      <c r="A99" s="843" t="s">
        <v>303</v>
      </c>
      <c r="B99" s="844"/>
      <c r="C99" s="844"/>
      <c r="D99" s="844"/>
      <c r="E99" s="844"/>
      <c r="F99" s="844"/>
      <c r="G99" s="844"/>
      <c r="H99" s="844"/>
      <c r="I99" s="844"/>
      <c r="J99" s="844"/>
      <c r="K99" s="844"/>
      <c r="L99" s="849"/>
    </row>
    <row r="100" spans="1:14" ht="30" customHeight="1" x14ac:dyDescent="0.2">
      <c r="A100" s="814" t="s">
        <v>171</v>
      </c>
      <c r="B100" s="815"/>
      <c r="C100" s="815"/>
      <c r="D100" s="815"/>
      <c r="E100" s="815"/>
      <c r="F100" s="815"/>
      <c r="G100" s="815"/>
      <c r="H100" s="815"/>
      <c r="I100" s="815"/>
      <c r="J100" s="815"/>
      <c r="K100" s="815"/>
      <c r="L100" s="816"/>
    </row>
    <row r="101" spans="1:14" ht="60" x14ac:dyDescent="0.2">
      <c r="A101" s="865" t="s">
        <v>872</v>
      </c>
      <c r="B101" s="866"/>
      <c r="C101" s="866"/>
      <c r="D101" s="866"/>
      <c r="E101" s="866"/>
      <c r="F101" s="866"/>
      <c r="G101" s="866"/>
      <c r="H101" s="866"/>
      <c r="I101" s="866"/>
      <c r="J101" s="866"/>
      <c r="K101" s="866"/>
      <c r="L101" s="867"/>
      <c r="N101" s="599" t="str">
        <f>A101</f>
        <v>(a) The distinction between non-packaging waste and packaging waste collected together was mainly done using the LoW codes used by waste handlers and collectors. For certain fractions, such as mixed packaging waste (15 01 06) or paper and cardboard waste (20 01 01), waste analysis was carried out. For all other fractions, estimates were used.
(b) The packaging materials in mixed waste streams from households are based on the results of waste analysis. The packaging waste contained in non-household waste is estimated based on the outgoing residual or combustion waste provided by waste handlers.</v>
      </c>
    </row>
    <row r="102" spans="1:14" ht="39.75" customHeight="1" x14ac:dyDescent="0.2">
      <c r="A102" s="843" t="s">
        <v>355</v>
      </c>
      <c r="B102" s="844"/>
      <c r="C102" s="844"/>
      <c r="D102" s="844"/>
      <c r="E102" s="844"/>
      <c r="F102" s="844"/>
      <c r="G102" s="844"/>
      <c r="H102" s="844"/>
      <c r="I102" s="844"/>
      <c r="J102" s="844"/>
      <c r="K102" s="844"/>
      <c r="L102" s="849"/>
    </row>
    <row r="103" spans="1:14" ht="30" customHeight="1" x14ac:dyDescent="0.2">
      <c r="A103" s="814" t="s">
        <v>354</v>
      </c>
      <c r="B103" s="815"/>
      <c r="C103" s="815"/>
      <c r="D103" s="815"/>
      <c r="E103" s="815"/>
      <c r="F103" s="815"/>
      <c r="G103" s="815"/>
      <c r="H103" s="815"/>
      <c r="I103" s="815"/>
      <c r="J103" s="815"/>
      <c r="K103" s="815"/>
      <c r="L103" s="816"/>
    </row>
    <row r="104" spans="1:14" ht="48" x14ac:dyDescent="0.2">
      <c r="A104" s="865" t="s">
        <v>881</v>
      </c>
      <c r="B104" s="866"/>
      <c r="C104" s="866"/>
      <c r="D104" s="866"/>
      <c r="E104" s="866"/>
      <c r="F104" s="866"/>
      <c r="G104" s="866"/>
      <c r="H104" s="866"/>
      <c r="I104" s="866"/>
      <c r="J104" s="866"/>
      <c r="K104" s="866"/>
      <c r="L104" s="867"/>
      <c r="N104" s="599" t="str">
        <f>A104</f>
        <v xml:space="preserve"> Drink cartons are reported as 80% paperboard and 20% plastic. However, the waste analysis only distinguishes between drink cartons and composite packaging, for which the composition is unknown. For the 2021 reporting, LU assumed that composite packaging in residual waste contained 50% paperboard and 50% plastic. LU will work to improve data on this point. For EWC fraction 150110, the distinction between plastic and metal packaging was made based on the treatment code (R03 for plastic and R04 for metal).</v>
      </c>
    </row>
    <row r="105" spans="1:14" ht="15" customHeight="1" x14ac:dyDescent="0.2">
      <c r="A105" s="843" t="s">
        <v>788</v>
      </c>
      <c r="B105" s="844"/>
      <c r="C105" s="844"/>
      <c r="D105" s="844"/>
      <c r="E105" s="844"/>
      <c r="F105" s="844"/>
      <c r="G105" s="844"/>
      <c r="H105" s="844"/>
      <c r="I105" s="844"/>
      <c r="J105" s="844"/>
      <c r="K105" s="844"/>
      <c r="L105" s="849"/>
    </row>
    <row r="106" spans="1:14" ht="76.5" customHeight="1" x14ac:dyDescent="0.2">
      <c r="A106" s="814" t="s">
        <v>172</v>
      </c>
      <c r="B106" s="815"/>
      <c r="C106" s="815"/>
      <c r="D106" s="815"/>
      <c r="E106" s="815"/>
      <c r="F106" s="815"/>
      <c r="G106" s="815"/>
      <c r="H106" s="815"/>
      <c r="I106" s="815"/>
      <c r="J106" s="815"/>
      <c r="K106" s="815"/>
      <c r="L106" s="816"/>
    </row>
    <row r="107" spans="1:14" ht="15" customHeight="1" x14ac:dyDescent="0.2">
      <c r="A107" s="877"/>
      <c r="B107" s="878"/>
      <c r="C107" s="878"/>
      <c r="D107" s="878"/>
      <c r="E107" s="878"/>
      <c r="F107" s="878"/>
      <c r="G107" s="878"/>
      <c r="H107" s="878"/>
      <c r="I107" s="878"/>
      <c r="J107" s="878"/>
      <c r="K107" s="878"/>
      <c r="L107" s="879"/>
    </row>
    <row r="108" spans="1:14" ht="39.75" customHeight="1" x14ac:dyDescent="0.2">
      <c r="A108" s="180"/>
      <c r="B108" s="874" t="s">
        <v>109</v>
      </c>
      <c r="C108" s="875"/>
      <c r="D108" s="832" t="s">
        <v>173</v>
      </c>
      <c r="E108" s="834"/>
      <c r="F108" s="832" t="s">
        <v>174</v>
      </c>
      <c r="G108" s="834"/>
      <c r="H108" s="832" t="s">
        <v>175</v>
      </c>
      <c r="I108" s="834"/>
      <c r="J108" s="832" t="s">
        <v>176</v>
      </c>
      <c r="K108" s="834"/>
      <c r="L108" s="182"/>
    </row>
    <row r="109" spans="1:14" ht="20.100000000000001" customHeight="1" x14ac:dyDescent="0.2">
      <c r="A109" s="180"/>
      <c r="B109" s="835" t="s">
        <v>112</v>
      </c>
      <c r="C109" s="864"/>
      <c r="D109" s="862" t="s">
        <v>405</v>
      </c>
      <c r="E109" s="863"/>
      <c r="F109" s="862" t="s">
        <v>405</v>
      </c>
      <c r="G109" s="863"/>
      <c r="H109" s="862" t="s">
        <v>85</v>
      </c>
      <c r="I109" s="863"/>
      <c r="J109" s="862" t="s">
        <v>873</v>
      </c>
      <c r="K109" s="863"/>
      <c r="L109" s="182"/>
    </row>
    <row r="110" spans="1:14" ht="20.100000000000001" customHeight="1" x14ac:dyDescent="0.2">
      <c r="A110" s="180"/>
      <c r="B110" s="835" t="s">
        <v>113</v>
      </c>
      <c r="C110" s="864"/>
      <c r="D110" s="862" t="s">
        <v>85</v>
      </c>
      <c r="E110" s="863"/>
      <c r="F110" s="862" t="s">
        <v>405</v>
      </c>
      <c r="G110" s="863"/>
      <c r="H110" s="862" t="s">
        <v>85</v>
      </c>
      <c r="I110" s="863"/>
      <c r="J110" s="862"/>
      <c r="K110" s="863"/>
      <c r="L110" s="182"/>
    </row>
    <row r="111" spans="1:14" ht="20.100000000000001" customHeight="1" x14ac:dyDescent="0.2">
      <c r="A111" s="180"/>
      <c r="B111" s="835" t="s">
        <v>157</v>
      </c>
      <c r="C111" s="864"/>
      <c r="D111" s="862" t="s">
        <v>85</v>
      </c>
      <c r="E111" s="863"/>
      <c r="F111" s="862" t="s">
        <v>405</v>
      </c>
      <c r="G111" s="863"/>
      <c r="H111" s="862" t="s">
        <v>85</v>
      </c>
      <c r="I111" s="863"/>
      <c r="J111" s="862"/>
      <c r="K111" s="863"/>
      <c r="L111" s="182"/>
    </row>
    <row r="112" spans="1:14" ht="20.100000000000001" customHeight="1" x14ac:dyDescent="0.2">
      <c r="A112" s="180"/>
      <c r="B112" s="835" t="s">
        <v>115</v>
      </c>
      <c r="C112" s="864"/>
      <c r="D112" s="862" t="s">
        <v>85</v>
      </c>
      <c r="E112" s="863"/>
      <c r="F112" s="862" t="s">
        <v>405</v>
      </c>
      <c r="G112" s="863"/>
      <c r="H112" s="862" t="s">
        <v>85</v>
      </c>
      <c r="I112" s="863"/>
      <c r="J112" s="862"/>
      <c r="K112" s="863"/>
      <c r="L112" s="182"/>
    </row>
    <row r="113" spans="1:12" ht="20.100000000000001" customHeight="1" x14ac:dyDescent="0.2">
      <c r="A113" s="180"/>
      <c r="B113" s="179" t="s">
        <v>116</v>
      </c>
      <c r="C113" s="178"/>
      <c r="D113" s="862" t="s">
        <v>405</v>
      </c>
      <c r="E113" s="863"/>
      <c r="F113" s="862" t="s">
        <v>405</v>
      </c>
      <c r="G113" s="863"/>
      <c r="H113" s="862" t="s">
        <v>85</v>
      </c>
      <c r="I113" s="863"/>
      <c r="J113" s="862" t="s">
        <v>873</v>
      </c>
      <c r="K113" s="863"/>
      <c r="L113" s="182"/>
    </row>
    <row r="114" spans="1:12" ht="33" customHeight="1" x14ac:dyDescent="0.2">
      <c r="A114" s="180"/>
      <c r="B114" s="179" t="s">
        <v>117</v>
      </c>
      <c r="C114" s="178"/>
      <c r="D114" s="862" t="s">
        <v>85</v>
      </c>
      <c r="E114" s="863"/>
      <c r="F114" s="862" t="s">
        <v>405</v>
      </c>
      <c r="G114" s="863"/>
      <c r="H114" s="862" t="s">
        <v>85</v>
      </c>
      <c r="I114" s="863"/>
      <c r="J114" s="862"/>
      <c r="K114" s="863"/>
      <c r="L114" s="182"/>
    </row>
    <row r="115" spans="1:12" ht="20.100000000000001" customHeight="1" x14ac:dyDescent="0.2">
      <c r="A115" s="180"/>
      <c r="B115" s="835" t="s">
        <v>170</v>
      </c>
      <c r="C115" s="864"/>
      <c r="D115" s="862"/>
      <c r="E115" s="863"/>
      <c r="F115" s="862"/>
      <c r="G115" s="863"/>
      <c r="H115" s="862"/>
      <c r="I115" s="863"/>
      <c r="J115" s="862"/>
      <c r="K115" s="863"/>
      <c r="L115" s="182"/>
    </row>
    <row r="116" spans="1:12" x14ac:dyDescent="0.2">
      <c r="A116" s="830"/>
      <c r="B116" s="831"/>
      <c r="C116" s="831"/>
      <c r="D116" s="831"/>
      <c r="E116" s="831"/>
      <c r="F116" s="831"/>
      <c r="G116" s="831"/>
      <c r="H116" s="831"/>
      <c r="I116" s="831"/>
      <c r="J116" s="831"/>
      <c r="K116" s="831"/>
      <c r="L116" s="876"/>
    </row>
  </sheetData>
  <sheetProtection algorithmName="SHA-512" hashValue="TgOzy+SD+P5X0cPQZ42OOr7VB+xPvy6b/IYbNySFc76h9/rj8tjZQlKd9fGvyJ417XNhHxV/lj+PVOsfZBGJGg==" saltValue="eWFbOfRe1zlnvj37oi9zyw==" spinCount="100000" sheet="1" formatCells="0" insertRows="0"/>
  <mergeCells count="202">
    <mergeCell ref="A47:C47"/>
    <mergeCell ref="A48:C48"/>
    <mergeCell ref="A53:L53"/>
    <mergeCell ref="E80:G80"/>
    <mergeCell ref="E81:G81"/>
    <mergeCell ref="H77:L77"/>
    <mergeCell ref="H78:L78"/>
    <mergeCell ref="H79:L79"/>
    <mergeCell ref="H80:L80"/>
    <mergeCell ref="H81:L81"/>
    <mergeCell ref="A74:D74"/>
    <mergeCell ref="A77:D77"/>
    <mergeCell ref="A81:D81"/>
    <mergeCell ref="E65:L65"/>
    <mergeCell ref="E66:L66"/>
    <mergeCell ref="E67:L67"/>
    <mergeCell ref="J60:K60"/>
    <mergeCell ref="A65:D65"/>
    <mergeCell ref="A66:D66"/>
    <mergeCell ref="H61:I61"/>
    <mergeCell ref="J61:K61"/>
    <mergeCell ref="A71:D71"/>
    <mergeCell ref="E68:L68"/>
    <mergeCell ref="A70:L70"/>
    <mergeCell ref="A82:L82"/>
    <mergeCell ref="A98:L98"/>
    <mergeCell ref="A116:L116"/>
    <mergeCell ref="A107:L107"/>
    <mergeCell ref="E73:L73"/>
    <mergeCell ref="A63:L63"/>
    <mergeCell ref="A56:L56"/>
    <mergeCell ref="A49:C49"/>
    <mergeCell ref="A50:C50"/>
    <mergeCell ref="A51:C51"/>
    <mergeCell ref="A52:L52"/>
    <mergeCell ref="A78:D78"/>
    <mergeCell ref="A79:D79"/>
    <mergeCell ref="E77:G77"/>
    <mergeCell ref="E78:G78"/>
    <mergeCell ref="E79:G79"/>
    <mergeCell ref="E74:L74"/>
    <mergeCell ref="A72:D72"/>
    <mergeCell ref="A73:D73"/>
    <mergeCell ref="A68:D68"/>
    <mergeCell ref="H115:I115"/>
    <mergeCell ref="B115:C115"/>
    <mergeCell ref="A105:L105"/>
    <mergeCell ref="F108:G108"/>
    <mergeCell ref="F114:G114"/>
    <mergeCell ref="J113:K113"/>
    <mergeCell ref="J114:K114"/>
    <mergeCell ref="J115:K115"/>
    <mergeCell ref="B112:C112"/>
    <mergeCell ref="D112:E112"/>
    <mergeCell ref="D113:E113"/>
    <mergeCell ref="D114:E114"/>
    <mergeCell ref="A95:C95"/>
    <mergeCell ref="B108:C108"/>
    <mergeCell ref="D108:E108"/>
    <mergeCell ref="D109:E109"/>
    <mergeCell ref="H112:I112"/>
    <mergeCell ref="J111:K111"/>
    <mergeCell ref="J112:K112"/>
    <mergeCell ref="A97:C97"/>
    <mergeCell ref="F115:G115"/>
    <mergeCell ref="D115:E115"/>
    <mergeCell ref="F112:G112"/>
    <mergeCell ref="H113:I113"/>
    <mergeCell ref="H114:I114"/>
    <mergeCell ref="D110:E110"/>
    <mergeCell ref="A102:L102"/>
    <mergeCell ref="A104:L104"/>
    <mergeCell ref="A84:L84"/>
    <mergeCell ref="A87:L87"/>
    <mergeCell ref="B110:C110"/>
    <mergeCell ref="B111:C111"/>
    <mergeCell ref="A99:L99"/>
    <mergeCell ref="H88:H89"/>
    <mergeCell ref="I88:I89"/>
    <mergeCell ref="J88:J89"/>
    <mergeCell ref="K88:K89"/>
    <mergeCell ref="H108:I108"/>
    <mergeCell ref="H109:I109"/>
    <mergeCell ref="H110:I110"/>
    <mergeCell ref="H111:I111"/>
    <mergeCell ref="A91:C91"/>
    <mergeCell ref="A92:C92"/>
    <mergeCell ref="A93:C93"/>
    <mergeCell ref="A89:C89"/>
    <mergeCell ref="E88:E89"/>
    <mergeCell ref="A88:C88"/>
    <mergeCell ref="F109:G109"/>
    <mergeCell ref="J109:K109"/>
    <mergeCell ref="J110:K110"/>
    <mergeCell ref="A94:C94"/>
    <mergeCell ref="F113:G113"/>
    <mergeCell ref="A67:D67"/>
    <mergeCell ref="D111:E111"/>
    <mergeCell ref="B109:C109"/>
    <mergeCell ref="A101:L101"/>
    <mergeCell ref="A80:D80"/>
    <mergeCell ref="A76:L76"/>
    <mergeCell ref="A96:C96"/>
    <mergeCell ref="J62:K62"/>
    <mergeCell ref="A69:L69"/>
    <mergeCell ref="A75:L75"/>
    <mergeCell ref="A83:L83"/>
    <mergeCell ref="A85:L85"/>
    <mergeCell ref="A86:L86"/>
    <mergeCell ref="D88:D89"/>
    <mergeCell ref="A100:L100"/>
    <mergeCell ref="A106:L106"/>
    <mergeCell ref="A90:C90"/>
    <mergeCell ref="J108:K108"/>
    <mergeCell ref="F110:G110"/>
    <mergeCell ref="A103:L103"/>
    <mergeCell ref="F111:G111"/>
    <mergeCell ref="F88:F89"/>
    <mergeCell ref="G88:G89"/>
    <mergeCell ref="A54:L54"/>
    <mergeCell ref="A6:E6"/>
    <mergeCell ref="F6:L6"/>
    <mergeCell ref="A19:L19"/>
    <mergeCell ref="A7:E7"/>
    <mergeCell ref="F7:L7"/>
    <mergeCell ref="A20:L20"/>
    <mergeCell ref="A21:K21"/>
    <mergeCell ref="A22:L22"/>
    <mergeCell ref="A18:E18"/>
    <mergeCell ref="F18:L18"/>
    <mergeCell ref="F11:L11"/>
    <mergeCell ref="A12:E12"/>
    <mergeCell ref="F12:L12"/>
    <mergeCell ref="A23:L23"/>
    <mergeCell ref="A24:L24"/>
    <mergeCell ref="A25:L25"/>
    <mergeCell ref="A43:L43"/>
    <mergeCell ref="K26:L26"/>
    <mergeCell ref="K27:L27"/>
    <mergeCell ref="K28:L28"/>
    <mergeCell ref="K29:L29"/>
    <mergeCell ref="K30:L30"/>
    <mergeCell ref="A26:J26"/>
    <mergeCell ref="D1:H1"/>
    <mergeCell ref="A4:K4"/>
    <mergeCell ref="A5:E5"/>
    <mergeCell ref="F5:L5"/>
    <mergeCell ref="A13:L13"/>
    <mergeCell ref="A14:K14"/>
    <mergeCell ref="A16:E16"/>
    <mergeCell ref="F16:L16"/>
    <mergeCell ref="A17:E17"/>
    <mergeCell ref="F17:L17"/>
    <mergeCell ref="A15:L15"/>
    <mergeCell ref="A8:E8"/>
    <mergeCell ref="F8:L8"/>
    <mergeCell ref="A9:E9"/>
    <mergeCell ref="F9:L9"/>
    <mergeCell ref="A10:E10"/>
    <mergeCell ref="F10:L10"/>
    <mergeCell ref="A11:E11"/>
    <mergeCell ref="A27:J27"/>
    <mergeCell ref="A28:J28"/>
    <mergeCell ref="A29:J29"/>
    <mergeCell ref="A30:J30"/>
    <mergeCell ref="L45:L46"/>
    <mergeCell ref="A32:L32"/>
    <mergeCell ref="A33:L33"/>
    <mergeCell ref="A44:L44"/>
    <mergeCell ref="A45:C46"/>
    <mergeCell ref="D45:K45"/>
    <mergeCell ref="A31:L31"/>
    <mergeCell ref="A34:C35"/>
    <mergeCell ref="D34:K34"/>
    <mergeCell ref="L34:L35"/>
    <mergeCell ref="A36:C36"/>
    <mergeCell ref="A37:C37"/>
    <mergeCell ref="A38:C38"/>
    <mergeCell ref="A39:C39"/>
    <mergeCell ref="A40:C40"/>
    <mergeCell ref="A41:L41"/>
    <mergeCell ref="A42:L42"/>
    <mergeCell ref="H57:I58"/>
    <mergeCell ref="J57:K58"/>
    <mergeCell ref="A55:L55"/>
    <mergeCell ref="D57:E58"/>
    <mergeCell ref="F57:G57"/>
    <mergeCell ref="A61:C61"/>
    <mergeCell ref="A62:C62"/>
    <mergeCell ref="A64:L64"/>
    <mergeCell ref="D59:E59"/>
    <mergeCell ref="H59:I59"/>
    <mergeCell ref="J59:K59"/>
    <mergeCell ref="D60:E60"/>
    <mergeCell ref="H60:I60"/>
    <mergeCell ref="D61:E61"/>
    <mergeCell ref="D62:E62"/>
    <mergeCell ref="H62:I62"/>
    <mergeCell ref="A57:C57"/>
    <mergeCell ref="A58:C58"/>
    <mergeCell ref="A59:C59"/>
    <mergeCell ref="A60:C60"/>
  </mergeCells>
  <pageMargins left="0.70866141732283472" right="0.70866141732283472" top="0.74803149606299213" bottom="0.74803149606299213" header="0.31496062992125984" footer="0.31496062992125984"/>
  <pageSetup paperSize="9" scale="46" fitToHeight="0" orientation="landscape" verticalDpi="4294967295" r:id="rId1"/>
  <headerFooter>
    <oddFooter>&amp;L&amp;F&amp;CPage &amp;P of &amp;N&amp;R&amp;A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7642D"/>
    <pageSetUpPr fitToPage="1"/>
  </sheetPr>
  <dimension ref="A1:P96"/>
  <sheetViews>
    <sheetView topLeftCell="A91" zoomScaleNormal="100" workbookViewId="0">
      <selection activeCell="A75" sqref="A75:L75"/>
    </sheetView>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3" width="9.140625" style="1"/>
    <col min="14" max="14" width="140.5703125" style="1" hidden="1" customWidth="1"/>
    <col min="15" max="15" width="55.140625" style="1" hidden="1" customWidth="1"/>
    <col min="16" max="16" width="47.42578125" style="1" hidden="1" customWidth="1"/>
    <col min="17" max="16384" width="9.140625" style="1"/>
  </cols>
  <sheetData>
    <row r="1" spans="1:14" ht="63.75" customHeight="1" x14ac:dyDescent="0.2">
      <c r="A1" s="33"/>
      <c r="B1" s="33"/>
      <c r="C1" s="33"/>
      <c r="D1" s="808" t="s">
        <v>137</v>
      </c>
      <c r="E1" s="809"/>
      <c r="F1" s="809"/>
      <c r="G1" s="809"/>
      <c r="H1" s="810"/>
      <c r="I1" s="33"/>
      <c r="J1" s="33"/>
      <c r="K1" s="33"/>
      <c r="L1" s="33"/>
    </row>
    <row r="2" spans="1:14" ht="15.75" x14ac:dyDescent="0.2">
      <c r="A2" s="33"/>
      <c r="B2" s="33"/>
      <c r="C2" s="33" t="s">
        <v>16</v>
      </c>
      <c r="D2" s="33"/>
      <c r="E2" s="33"/>
      <c r="F2" s="33"/>
      <c r="G2" s="33"/>
      <c r="H2" s="33"/>
      <c r="I2" s="33"/>
      <c r="J2" s="33"/>
      <c r="K2" s="33"/>
      <c r="L2" s="33"/>
    </row>
    <row r="3" spans="1:14" ht="15.75" x14ac:dyDescent="0.2">
      <c r="A3" s="33"/>
      <c r="B3" s="33"/>
      <c r="C3" s="33"/>
      <c r="D3" s="33"/>
      <c r="E3" s="33"/>
      <c r="F3" s="33"/>
      <c r="G3" s="33"/>
      <c r="H3" s="33"/>
      <c r="I3" s="33"/>
      <c r="J3" s="33"/>
      <c r="K3" s="33"/>
      <c r="L3" s="33"/>
    </row>
    <row r="4" spans="1:14" ht="15" customHeight="1" x14ac:dyDescent="0.2">
      <c r="A4" s="900" t="s">
        <v>177</v>
      </c>
      <c r="B4" s="901"/>
      <c r="C4" s="901"/>
      <c r="D4" s="901"/>
      <c r="E4" s="901"/>
      <c r="F4" s="901"/>
      <c r="G4" s="901"/>
      <c r="H4" s="901"/>
      <c r="I4" s="901"/>
      <c r="J4" s="901"/>
      <c r="K4" s="901"/>
      <c r="L4" s="902"/>
    </row>
    <row r="5" spans="1:14" ht="53.25" customHeight="1" x14ac:dyDescent="0.2">
      <c r="A5" s="892" t="s">
        <v>178</v>
      </c>
      <c r="B5" s="892"/>
      <c r="C5" s="892"/>
      <c r="D5" s="892"/>
      <c r="E5" s="892"/>
      <c r="F5" s="892"/>
      <c r="G5" s="892"/>
      <c r="H5" s="892"/>
      <c r="I5" s="892"/>
      <c r="J5" s="892"/>
      <c r="K5" s="892"/>
      <c r="L5" s="892"/>
    </row>
    <row r="6" spans="1:14" ht="40.5" customHeight="1" x14ac:dyDescent="0.2">
      <c r="A6" s="890" t="s">
        <v>179</v>
      </c>
      <c r="B6" s="890"/>
      <c r="C6" s="890"/>
      <c r="D6" s="890"/>
      <c r="E6" s="890"/>
      <c r="F6" s="890"/>
      <c r="G6" s="890"/>
      <c r="H6" s="890"/>
      <c r="I6" s="890"/>
      <c r="J6" s="890"/>
      <c r="K6" s="890"/>
      <c r="L6" s="890"/>
    </row>
    <row r="7" spans="1:14" ht="26.45" customHeight="1" x14ac:dyDescent="0.2">
      <c r="A7" s="891" t="s">
        <v>874</v>
      </c>
      <c r="B7" s="891"/>
      <c r="C7" s="891"/>
      <c r="D7" s="891"/>
      <c r="E7" s="891"/>
      <c r="F7" s="891"/>
      <c r="G7" s="891"/>
      <c r="H7" s="891"/>
      <c r="I7" s="891"/>
      <c r="J7" s="891"/>
      <c r="K7" s="891"/>
      <c r="L7" s="891"/>
      <c r="N7" s="599" t="str">
        <f>$A7</f>
        <v>Only the R/D codes listed in Annexes I and II of Directive 2008/98/EC are used.</v>
      </c>
    </row>
    <row r="8" spans="1:14" ht="15" customHeight="1" x14ac:dyDescent="0.2">
      <c r="A8" s="826" t="s">
        <v>784</v>
      </c>
      <c r="B8" s="826"/>
      <c r="C8" s="826"/>
      <c r="D8" s="826"/>
      <c r="E8" s="826"/>
      <c r="F8" s="826"/>
      <c r="G8" s="826"/>
      <c r="H8" s="826"/>
      <c r="I8" s="826"/>
      <c r="J8" s="826"/>
      <c r="K8" s="826"/>
      <c r="L8" s="826"/>
    </row>
    <row r="9" spans="1:14" ht="41.25" customHeight="1" x14ac:dyDescent="0.2">
      <c r="A9" s="827" t="s">
        <v>180</v>
      </c>
      <c r="B9" s="827"/>
      <c r="C9" s="827"/>
      <c r="D9" s="827"/>
      <c r="E9" s="827"/>
      <c r="F9" s="827"/>
      <c r="G9" s="827"/>
      <c r="H9" s="827"/>
      <c r="I9" s="827"/>
      <c r="J9" s="827"/>
      <c r="K9" s="827"/>
      <c r="L9" s="827"/>
    </row>
    <row r="10" spans="1:14" ht="15" customHeight="1" x14ac:dyDescent="0.2">
      <c r="A10" s="179"/>
      <c r="B10" s="186"/>
      <c r="C10" s="186"/>
      <c r="D10" s="186"/>
      <c r="E10" s="186"/>
      <c r="F10" s="186"/>
      <c r="G10" s="186"/>
      <c r="H10" s="186"/>
      <c r="I10" s="186"/>
      <c r="J10" s="186"/>
      <c r="K10" s="186"/>
      <c r="L10" s="178"/>
    </row>
    <row r="11" spans="1:14" ht="20.25" customHeight="1" x14ac:dyDescent="0.2">
      <c r="A11" s="823" t="s">
        <v>109</v>
      </c>
      <c r="B11" s="823"/>
      <c r="C11" s="823"/>
      <c r="D11" s="813" t="s">
        <v>124</v>
      </c>
      <c r="E11" s="813" t="s">
        <v>112</v>
      </c>
      <c r="F11" s="813" t="s">
        <v>113</v>
      </c>
      <c r="G11" s="813" t="s">
        <v>157</v>
      </c>
      <c r="H11" s="813" t="s">
        <v>115</v>
      </c>
      <c r="I11" s="813" t="s">
        <v>116</v>
      </c>
      <c r="J11" s="813" t="s">
        <v>158</v>
      </c>
      <c r="K11" s="813" t="s">
        <v>118</v>
      </c>
      <c r="L11" s="182"/>
    </row>
    <row r="12" spans="1:14" ht="20.25" customHeight="1" x14ac:dyDescent="0.2">
      <c r="A12" s="823" t="s">
        <v>159</v>
      </c>
      <c r="B12" s="823"/>
      <c r="C12" s="823"/>
      <c r="D12" s="813"/>
      <c r="E12" s="813"/>
      <c r="F12" s="813"/>
      <c r="G12" s="813"/>
      <c r="H12" s="813"/>
      <c r="I12" s="813"/>
      <c r="J12" s="813"/>
      <c r="K12" s="813"/>
      <c r="L12" s="182"/>
    </row>
    <row r="13" spans="1:14" ht="20.25" customHeight="1" x14ac:dyDescent="0.2">
      <c r="A13" s="817" t="s">
        <v>160</v>
      </c>
      <c r="B13" s="817"/>
      <c r="C13" s="817"/>
      <c r="D13" s="665" t="s">
        <v>868</v>
      </c>
      <c r="E13" s="175"/>
      <c r="F13" s="175"/>
      <c r="G13" s="175"/>
      <c r="H13" s="175"/>
      <c r="I13" s="175"/>
      <c r="J13" s="175"/>
      <c r="K13" s="175"/>
      <c r="L13" s="182"/>
    </row>
    <row r="14" spans="1:14" ht="20.25" customHeight="1" x14ac:dyDescent="0.2">
      <c r="A14" s="817" t="s">
        <v>161</v>
      </c>
      <c r="B14" s="817"/>
      <c r="C14" s="817"/>
      <c r="D14" s="665"/>
      <c r="E14" s="175"/>
      <c r="F14" s="175"/>
      <c r="G14" s="175"/>
      <c r="H14" s="175"/>
      <c r="I14" s="175"/>
      <c r="J14" s="175"/>
      <c r="K14" s="175"/>
      <c r="L14" s="182"/>
    </row>
    <row r="15" spans="1:14" ht="20.25" customHeight="1" x14ac:dyDescent="0.2">
      <c r="A15" s="817" t="s">
        <v>162</v>
      </c>
      <c r="B15" s="817"/>
      <c r="C15" s="817"/>
      <c r="D15" s="665"/>
      <c r="E15" s="175"/>
      <c r="F15" s="175"/>
      <c r="G15" s="175"/>
      <c r="H15" s="175"/>
      <c r="I15" s="175"/>
      <c r="J15" s="175"/>
      <c r="K15" s="175"/>
      <c r="L15" s="182"/>
    </row>
    <row r="16" spans="1:14" ht="20.25" customHeight="1" x14ac:dyDescent="0.2">
      <c r="A16" s="817" t="s">
        <v>163</v>
      </c>
      <c r="B16" s="817"/>
      <c r="C16" s="817"/>
      <c r="D16" s="665" t="s">
        <v>868</v>
      </c>
      <c r="E16" s="175"/>
      <c r="F16" s="175"/>
      <c r="G16" s="175"/>
      <c r="H16" s="175"/>
      <c r="I16" s="175"/>
      <c r="J16" s="175"/>
      <c r="K16" s="175"/>
      <c r="L16" s="182"/>
    </row>
    <row r="17" spans="1:15" ht="30" customHeight="1" x14ac:dyDescent="0.2">
      <c r="A17" s="817" t="s">
        <v>164</v>
      </c>
      <c r="B17" s="817"/>
      <c r="C17" s="817"/>
      <c r="D17" s="665" t="s">
        <v>868</v>
      </c>
      <c r="E17" s="175"/>
      <c r="F17" s="175"/>
      <c r="G17" s="175"/>
      <c r="H17" s="175"/>
      <c r="I17" s="175"/>
      <c r="J17" s="175"/>
      <c r="K17" s="175"/>
      <c r="L17" s="182"/>
    </row>
    <row r="18" spans="1:15" ht="20.25" customHeight="1" x14ac:dyDescent="0.2">
      <c r="A18" s="817" t="s">
        <v>165</v>
      </c>
      <c r="B18" s="817"/>
      <c r="C18" s="817"/>
      <c r="D18" s="175"/>
      <c r="E18" s="175"/>
      <c r="F18" s="175"/>
      <c r="G18" s="175"/>
      <c r="H18" s="175"/>
      <c r="I18" s="175"/>
      <c r="J18" s="175"/>
      <c r="K18" s="175"/>
      <c r="L18" s="182"/>
    </row>
    <row r="19" spans="1:15" ht="30" customHeight="1" x14ac:dyDescent="0.2">
      <c r="A19" s="817" t="s">
        <v>166</v>
      </c>
      <c r="B19" s="817"/>
      <c r="C19" s="817"/>
      <c r="D19" s="175"/>
      <c r="E19" s="175"/>
      <c r="F19" s="175"/>
      <c r="G19" s="175"/>
      <c r="H19" s="175"/>
      <c r="I19" s="175"/>
      <c r="J19" s="175"/>
      <c r="K19" s="175"/>
      <c r="L19" s="182"/>
    </row>
    <row r="20" spans="1:15" ht="20.25" customHeight="1" x14ac:dyDescent="0.2">
      <c r="A20" s="817" t="s">
        <v>167</v>
      </c>
      <c r="B20" s="817"/>
      <c r="C20" s="817"/>
      <c r="D20" s="175"/>
      <c r="E20" s="175"/>
      <c r="F20" s="175"/>
      <c r="G20" s="175"/>
      <c r="H20" s="175"/>
      <c r="I20" s="175"/>
      <c r="J20" s="175"/>
      <c r="K20" s="175"/>
      <c r="L20" s="182"/>
    </row>
    <row r="21" spans="1:15" x14ac:dyDescent="0.2">
      <c r="A21" s="896" t="s">
        <v>181</v>
      </c>
      <c r="B21" s="896"/>
      <c r="C21" s="896"/>
      <c r="D21" s="896"/>
      <c r="E21" s="896"/>
      <c r="F21" s="896"/>
      <c r="G21" s="896"/>
      <c r="H21" s="896"/>
      <c r="I21" s="896"/>
      <c r="J21" s="896"/>
      <c r="K21" s="896"/>
      <c r="L21" s="895"/>
    </row>
    <row r="22" spans="1:15" ht="64.5" customHeight="1" x14ac:dyDescent="0.2">
      <c r="A22" s="890" t="s">
        <v>368</v>
      </c>
      <c r="B22" s="890"/>
      <c r="C22" s="890"/>
      <c r="D22" s="890"/>
      <c r="E22" s="890"/>
      <c r="F22" s="890"/>
      <c r="G22" s="890"/>
      <c r="H22" s="890"/>
      <c r="I22" s="890"/>
      <c r="J22" s="890"/>
      <c r="K22" s="890"/>
      <c r="L22" s="890"/>
    </row>
    <row r="23" spans="1:15" ht="26.45" customHeight="1" x14ac:dyDescent="0.2">
      <c r="A23" s="891" t="s">
        <v>911</v>
      </c>
      <c r="B23" s="891"/>
      <c r="C23" s="891"/>
      <c r="D23" s="891"/>
      <c r="E23" s="891"/>
      <c r="F23" s="891"/>
      <c r="G23" s="891"/>
      <c r="H23" s="891"/>
      <c r="I23" s="891"/>
      <c r="J23" s="891"/>
      <c r="K23" s="891"/>
      <c r="L23" s="891"/>
      <c r="N23" s="599" t="str">
        <f>$A23</f>
        <v>The determination of waste flows relies entirely on the annual data provided by waste handlers in Luxembourg. Within these waste flows, the identification of packaging waste is established through the utilisation of EWC codes and waste analysis.</v>
      </c>
    </row>
    <row r="24" spans="1:15" ht="11.25" customHeight="1" x14ac:dyDescent="0.2">
      <c r="A24" s="180"/>
      <c r="B24" s="181"/>
      <c r="C24" s="181"/>
      <c r="D24" s="181"/>
      <c r="E24" s="181"/>
      <c r="F24" s="181"/>
      <c r="G24" s="181"/>
      <c r="H24" s="181"/>
      <c r="I24" s="181"/>
      <c r="J24" s="181"/>
      <c r="K24" s="181"/>
      <c r="L24" s="182"/>
    </row>
    <row r="25" spans="1:15" ht="15" customHeight="1" x14ac:dyDescent="0.2">
      <c r="A25" s="826" t="s">
        <v>785</v>
      </c>
      <c r="B25" s="826"/>
      <c r="C25" s="826"/>
      <c r="D25" s="826"/>
      <c r="E25" s="826"/>
      <c r="F25" s="826"/>
      <c r="G25" s="826"/>
      <c r="H25" s="826"/>
      <c r="I25" s="826"/>
      <c r="J25" s="826"/>
      <c r="K25" s="826"/>
      <c r="L25" s="826"/>
    </row>
    <row r="26" spans="1:15" ht="69.75" customHeight="1" x14ac:dyDescent="0.2">
      <c r="A26" s="827" t="s">
        <v>182</v>
      </c>
      <c r="B26" s="827"/>
      <c r="C26" s="827"/>
      <c r="D26" s="827"/>
      <c r="E26" s="827"/>
      <c r="F26" s="827"/>
      <c r="G26" s="827"/>
      <c r="H26" s="827"/>
      <c r="I26" s="827"/>
      <c r="J26" s="827"/>
      <c r="K26" s="827"/>
      <c r="L26" s="827"/>
    </row>
    <row r="27" spans="1:15" ht="54" customHeight="1" x14ac:dyDescent="0.2">
      <c r="A27" s="897" t="s">
        <v>697</v>
      </c>
      <c r="B27" s="898"/>
      <c r="C27" s="898"/>
      <c r="D27" s="898"/>
      <c r="E27" s="898"/>
      <c r="F27" s="898"/>
      <c r="G27" s="898"/>
      <c r="H27" s="898"/>
      <c r="I27" s="898"/>
      <c r="J27" s="898"/>
      <c r="K27" s="898"/>
      <c r="L27" s="899"/>
    </row>
    <row r="28" spans="1:15" ht="15" customHeight="1" x14ac:dyDescent="0.2">
      <c r="A28" s="179"/>
      <c r="B28" s="186"/>
      <c r="C28" s="186"/>
      <c r="D28" s="186"/>
      <c r="E28" s="186"/>
      <c r="F28" s="186"/>
      <c r="G28" s="186"/>
      <c r="H28" s="186"/>
      <c r="I28" s="186"/>
      <c r="J28" s="186"/>
      <c r="K28" s="186"/>
      <c r="L28" s="178"/>
    </row>
    <row r="29" spans="1:15" ht="39.75" customHeight="1" x14ac:dyDescent="0.2">
      <c r="A29" s="180"/>
      <c r="B29" s="874" t="s">
        <v>109</v>
      </c>
      <c r="C29" s="894"/>
      <c r="D29" s="894"/>
      <c r="E29" s="875"/>
      <c r="F29" s="832" t="s">
        <v>183</v>
      </c>
      <c r="G29" s="833"/>
      <c r="H29" s="833"/>
      <c r="I29" s="833"/>
      <c r="J29" s="833"/>
      <c r="K29" s="834"/>
      <c r="L29" s="182"/>
    </row>
    <row r="30" spans="1:15" ht="26.45" customHeight="1" x14ac:dyDescent="0.2">
      <c r="A30" s="180"/>
      <c r="B30" s="835" t="s">
        <v>112</v>
      </c>
      <c r="C30" s="836"/>
      <c r="D30" s="836"/>
      <c r="E30" s="864"/>
      <c r="F30" s="850" t="s">
        <v>875</v>
      </c>
      <c r="G30" s="851"/>
      <c r="H30" s="851"/>
      <c r="I30" s="851"/>
      <c r="J30" s="851"/>
      <c r="K30" s="852"/>
      <c r="L30" s="182"/>
      <c r="O30" s="599" t="str">
        <f>$F30</f>
        <v>output sorting facility with substraction of impurities and humidity (see 3.2.6)</v>
      </c>
    </row>
    <row r="31" spans="1:15" ht="26.45" customHeight="1" x14ac:dyDescent="0.2">
      <c r="A31" s="180"/>
      <c r="B31" s="835" t="s">
        <v>113</v>
      </c>
      <c r="C31" s="836"/>
      <c r="D31" s="836"/>
      <c r="E31" s="864"/>
      <c r="F31" s="850" t="s">
        <v>875</v>
      </c>
      <c r="G31" s="851"/>
      <c r="H31" s="851"/>
      <c r="I31" s="851"/>
      <c r="J31" s="851"/>
      <c r="K31" s="852"/>
      <c r="L31" s="182"/>
      <c r="O31" s="599" t="str">
        <f t="shared" ref="O31:O36" si="0">$F31</f>
        <v>output sorting facility with substraction of impurities and humidity (see 3.2.6)</v>
      </c>
    </row>
    <row r="32" spans="1:15" ht="26.45" customHeight="1" x14ac:dyDescent="0.2">
      <c r="A32" s="180"/>
      <c r="B32" s="835" t="s">
        <v>157</v>
      </c>
      <c r="C32" s="836"/>
      <c r="D32" s="836"/>
      <c r="E32" s="864"/>
      <c r="F32" s="850" t="s">
        <v>875</v>
      </c>
      <c r="G32" s="851"/>
      <c r="H32" s="851"/>
      <c r="I32" s="851"/>
      <c r="J32" s="851"/>
      <c r="K32" s="852"/>
      <c r="L32" s="182"/>
      <c r="O32" s="599" t="str">
        <f t="shared" si="0"/>
        <v>output sorting facility with substraction of impurities and humidity (see 3.2.6)</v>
      </c>
    </row>
    <row r="33" spans="1:15" ht="26.45" customHeight="1" x14ac:dyDescent="0.2">
      <c r="A33" s="180"/>
      <c r="B33" s="835" t="s">
        <v>115</v>
      </c>
      <c r="C33" s="836"/>
      <c r="D33" s="836"/>
      <c r="E33" s="864"/>
      <c r="F33" s="850" t="s">
        <v>875</v>
      </c>
      <c r="G33" s="851"/>
      <c r="H33" s="851"/>
      <c r="I33" s="851"/>
      <c r="J33" s="851"/>
      <c r="K33" s="852"/>
      <c r="L33" s="182"/>
      <c r="O33" s="599" t="str">
        <f t="shared" si="0"/>
        <v>output sorting facility with substraction of impurities and humidity (see 3.2.6)</v>
      </c>
    </row>
    <row r="34" spans="1:15" ht="26.45" customHeight="1" x14ac:dyDescent="0.2">
      <c r="A34" s="180"/>
      <c r="B34" s="835" t="s">
        <v>116</v>
      </c>
      <c r="C34" s="836"/>
      <c r="D34" s="836"/>
      <c r="E34" s="864"/>
      <c r="F34" s="850" t="s">
        <v>875</v>
      </c>
      <c r="G34" s="851"/>
      <c r="H34" s="851"/>
      <c r="I34" s="851"/>
      <c r="J34" s="851"/>
      <c r="K34" s="852"/>
      <c r="L34" s="182"/>
      <c r="O34" s="599" t="str">
        <f t="shared" si="0"/>
        <v>output sorting facility with substraction of impurities and humidity (see 3.2.6)</v>
      </c>
    </row>
    <row r="35" spans="1:15" ht="26.45" customHeight="1" x14ac:dyDescent="0.2">
      <c r="A35" s="180"/>
      <c r="B35" s="835" t="s">
        <v>117</v>
      </c>
      <c r="C35" s="836"/>
      <c r="D35" s="836"/>
      <c r="E35" s="864"/>
      <c r="F35" s="850" t="s">
        <v>875</v>
      </c>
      <c r="G35" s="851"/>
      <c r="H35" s="851"/>
      <c r="I35" s="851"/>
      <c r="J35" s="851"/>
      <c r="K35" s="852"/>
      <c r="L35" s="182"/>
      <c r="O35" s="599" t="str">
        <f t="shared" si="0"/>
        <v>output sorting facility with substraction of impurities and humidity (see 3.2.6)</v>
      </c>
    </row>
    <row r="36" spans="1:15" ht="26.45" customHeight="1" x14ac:dyDescent="0.2">
      <c r="A36" s="180"/>
      <c r="B36" s="835" t="s">
        <v>170</v>
      </c>
      <c r="C36" s="836"/>
      <c r="D36" s="836"/>
      <c r="E36" s="864"/>
      <c r="F36" s="850"/>
      <c r="G36" s="851"/>
      <c r="H36" s="851"/>
      <c r="I36" s="851"/>
      <c r="J36" s="851"/>
      <c r="K36" s="852"/>
      <c r="L36" s="182"/>
      <c r="O36" s="599">
        <f t="shared" si="0"/>
        <v>0</v>
      </c>
    </row>
    <row r="37" spans="1:15" ht="11.25" customHeight="1" x14ac:dyDescent="0.2">
      <c r="A37" s="180"/>
      <c r="B37" s="181"/>
      <c r="C37" s="181"/>
      <c r="D37" s="181"/>
      <c r="E37" s="181"/>
      <c r="F37" s="181"/>
      <c r="G37" s="181"/>
      <c r="H37" s="181"/>
      <c r="I37" s="181"/>
      <c r="J37" s="181"/>
      <c r="K37" s="181"/>
      <c r="L37" s="182"/>
    </row>
    <row r="38" spans="1:15" x14ac:dyDescent="0.2">
      <c r="A38" s="895" t="s">
        <v>184</v>
      </c>
      <c r="B38" s="895"/>
      <c r="C38" s="895"/>
      <c r="D38" s="895"/>
      <c r="E38" s="895"/>
      <c r="F38" s="895"/>
      <c r="G38" s="895"/>
      <c r="H38" s="895"/>
      <c r="I38" s="895"/>
      <c r="J38" s="895"/>
      <c r="K38" s="895"/>
      <c r="L38" s="895"/>
    </row>
    <row r="39" spans="1:15" ht="51" customHeight="1" x14ac:dyDescent="0.2">
      <c r="A39" s="890" t="s">
        <v>185</v>
      </c>
      <c r="B39" s="890"/>
      <c r="C39" s="890"/>
      <c r="D39" s="890"/>
      <c r="E39" s="890"/>
      <c r="F39" s="890"/>
      <c r="G39" s="890"/>
      <c r="H39" s="890"/>
      <c r="I39" s="890"/>
      <c r="J39" s="890"/>
      <c r="K39" s="890"/>
      <c r="L39" s="890"/>
    </row>
    <row r="40" spans="1:15" ht="26.45" customHeight="1" x14ac:dyDescent="0.2">
      <c r="A40" s="891" t="s">
        <v>882</v>
      </c>
      <c r="B40" s="891"/>
      <c r="C40" s="891"/>
      <c r="D40" s="891"/>
      <c r="E40" s="891"/>
      <c r="F40" s="891"/>
      <c r="G40" s="891"/>
      <c r="H40" s="891"/>
      <c r="I40" s="891"/>
      <c r="J40" s="891"/>
      <c r="K40" s="891"/>
      <c r="L40" s="891"/>
      <c r="N40" s="599" t="str">
        <f>$A40</f>
        <v>Measurements are made at the output of the sorting facility, ensuring that non-target materials are not missed or double counted. The contamination (impurities) and humidity rate of the waste at the output of the sorting plant are estimated. It is assumed that these impurities, which are removed at the recycling plant, are not recycled.</v>
      </c>
    </row>
    <row r="41" spans="1:15" ht="30.75" customHeight="1" x14ac:dyDescent="0.2">
      <c r="A41" s="890" t="s">
        <v>364</v>
      </c>
      <c r="B41" s="890"/>
      <c r="C41" s="890"/>
      <c r="D41" s="890"/>
      <c r="E41" s="890"/>
      <c r="F41" s="890"/>
      <c r="G41" s="890"/>
      <c r="H41" s="890"/>
      <c r="I41" s="890"/>
      <c r="J41" s="890"/>
      <c r="K41" s="890"/>
      <c r="L41" s="890"/>
    </row>
    <row r="42" spans="1:15" ht="26.45" customHeight="1" x14ac:dyDescent="0.2">
      <c r="A42" s="891" t="s">
        <v>883</v>
      </c>
      <c r="B42" s="891"/>
      <c r="C42" s="891"/>
      <c r="D42" s="891"/>
      <c r="E42" s="891"/>
      <c r="F42" s="891"/>
      <c r="G42" s="891"/>
      <c r="H42" s="891"/>
      <c r="I42" s="891"/>
      <c r="J42" s="891"/>
      <c r="K42" s="891"/>
      <c r="L42" s="891"/>
      <c r="N42" s="599" t="str">
        <f>$A42</f>
        <v>Compostable packaging treated in biowaste treatment plants have not been considered.</v>
      </c>
    </row>
    <row r="43" spans="1:15" ht="39.75" customHeight="1" x14ac:dyDescent="0.2">
      <c r="A43" s="892" t="s">
        <v>186</v>
      </c>
      <c r="B43" s="892"/>
      <c r="C43" s="892"/>
      <c r="D43" s="892"/>
      <c r="E43" s="892"/>
      <c r="F43" s="892"/>
      <c r="G43" s="892"/>
      <c r="H43" s="892"/>
      <c r="I43" s="892"/>
      <c r="J43" s="892"/>
      <c r="K43" s="892"/>
      <c r="L43" s="892"/>
    </row>
    <row r="44" spans="1:15" ht="39.75" customHeight="1" x14ac:dyDescent="0.2">
      <c r="A44" s="890" t="s">
        <v>187</v>
      </c>
      <c r="B44" s="890"/>
      <c r="C44" s="890"/>
      <c r="D44" s="890"/>
      <c r="E44" s="890"/>
      <c r="F44" s="890"/>
      <c r="G44" s="890"/>
      <c r="H44" s="890"/>
      <c r="I44" s="890"/>
      <c r="J44" s="890"/>
      <c r="K44" s="890"/>
      <c r="L44" s="890"/>
    </row>
    <row r="45" spans="1:15" ht="26.45" customHeight="1" x14ac:dyDescent="0.2">
      <c r="A45" s="891" t="s">
        <v>912</v>
      </c>
      <c r="B45" s="891"/>
      <c r="C45" s="891"/>
      <c r="D45" s="891"/>
      <c r="E45" s="891"/>
      <c r="F45" s="891"/>
      <c r="G45" s="891"/>
      <c r="H45" s="891"/>
      <c r="I45" s="891"/>
      <c r="J45" s="891"/>
      <c r="K45" s="891"/>
      <c r="L45" s="891"/>
      <c r="N45" s="599" t="str">
        <f>$A45</f>
        <v>The assumption is made that for all separately collected packaging, the proportion of different materials is less than 5%. This assumption is applicable to cardboard packaging, drink bottles, and cans. However, it is important to note that composite packaging, such as packaging used for food, excluding beverage cartons, is not collected separately in Luxembourg.</v>
      </c>
    </row>
    <row r="46" spans="1:15" ht="53.25" customHeight="1" x14ac:dyDescent="0.2">
      <c r="A46" s="826" t="s">
        <v>188</v>
      </c>
      <c r="B46" s="826"/>
      <c r="C46" s="826"/>
      <c r="D46" s="826"/>
      <c r="E46" s="826"/>
      <c r="F46" s="826"/>
      <c r="G46" s="826"/>
      <c r="H46" s="826"/>
      <c r="I46" s="826"/>
      <c r="J46" s="826"/>
      <c r="K46" s="826"/>
      <c r="L46" s="826"/>
    </row>
    <row r="47" spans="1:15" ht="53.25" customHeight="1" x14ac:dyDescent="0.2">
      <c r="A47" s="827" t="s">
        <v>189</v>
      </c>
      <c r="B47" s="827"/>
      <c r="C47" s="827"/>
      <c r="D47" s="827"/>
      <c r="E47" s="827"/>
      <c r="F47" s="827"/>
      <c r="G47" s="827"/>
      <c r="H47" s="827"/>
      <c r="I47" s="827"/>
      <c r="J47" s="827"/>
      <c r="K47" s="827"/>
      <c r="L47" s="827"/>
    </row>
    <row r="48" spans="1:15" ht="15" customHeight="1" x14ac:dyDescent="0.2">
      <c r="A48" s="179"/>
      <c r="B48" s="186"/>
      <c r="C48" s="186"/>
      <c r="D48" s="186"/>
      <c r="E48" s="186"/>
      <c r="F48" s="186"/>
      <c r="G48" s="186"/>
      <c r="H48" s="186"/>
      <c r="I48" s="186"/>
      <c r="J48" s="186"/>
      <c r="K48" s="186"/>
      <c r="L48" s="178"/>
    </row>
    <row r="49" spans="1:16" ht="39.75" customHeight="1" x14ac:dyDescent="0.2">
      <c r="A49" s="180"/>
      <c r="B49" s="874" t="s">
        <v>190</v>
      </c>
      <c r="C49" s="894"/>
      <c r="D49" s="894"/>
      <c r="E49" s="875"/>
      <c r="F49" s="176" t="s">
        <v>487</v>
      </c>
      <c r="G49" s="874" t="s">
        <v>22</v>
      </c>
      <c r="H49" s="894"/>
      <c r="I49" s="894"/>
      <c r="J49" s="894"/>
      <c r="K49" s="875"/>
      <c r="L49" s="182"/>
    </row>
    <row r="50" spans="1:16" ht="26.45" customHeight="1" x14ac:dyDescent="0.2">
      <c r="A50" s="180"/>
      <c r="B50" s="850"/>
      <c r="C50" s="851"/>
      <c r="D50" s="851"/>
      <c r="E50" s="852"/>
      <c r="F50" s="573"/>
      <c r="G50" s="850" t="s">
        <v>913</v>
      </c>
      <c r="H50" s="851"/>
      <c r="I50" s="851"/>
      <c r="J50" s="851"/>
      <c r="K50" s="852"/>
      <c r="L50" s="182"/>
      <c r="P50" s="599" t="str">
        <f>$G50</f>
        <v>ALR are not yet applied but rather estimates of loss rates</v>
      </c>
    </row>
    <row r="51" spans="1:16" ht="21.75" customHeight="1" x14ac:dyDescent="0.2">
      <c r="A51" s="187" t="s">
        <v>191</v>
      </c>
      <c r="B51" s="188"/>
      <c r="C51" s="188"/>
      <c r="D51" s="181"/>
      <c r="E51" s="181"/>
      <c r="F51" s="181"/>
      <c r="G51" s="181"/>
      <c r="H51" s="181"/>
      <c r="I51" s="181"/>
      <c r="J51" s="181"/>
      <c r="K51" s="181"/>
      <c r="L51" s="185"/>
    </row>
    <row r="52" spans="1:16" ht="63.75" customHeight="1" x14ac:dyDescent="0.2">
      <c r="A52" s="826" t="s">
        <v>192</v>
      </c>
      <c r="B52" s="826"/>
      <c r="C52" s="826"/>
      <c r="D52" s="826"/>
      <c r="E52" s="826"/>
      <c r="F52" s="826"/>
      <c r="G52" s="826"/>
      <c r="H52" s="826"/>
      <c r="I52" s="826"/>
      <c r="J52" s="826"/>
      <c r="K52" s="826"/>
      <c r="L52" s="826"/>
    </row>
    <row r="53" spans="1:16" ht="64.5" customHeight="1" x14ac:dyDescent="0.2">
      <c r="A53" s="827" t="s">
        <v>193</v>
      </c>
      <c r="B53" s="827"/>
      <c r="C53" s="827"/>
      <c r="D53" s="827"/>
      <c r="E53" s="827"/>
      <c r="F53" s="827"/>
      <c r="G53" s="827"/>
      <c r="H53" s="827"/>
      <c r="I53" s="827"/>
      <c r="J53" s="827"/>
      <c r="K53" s="827"/>
      <c r="L53" s="827"/>
    </row>
    <row r="54" spans="1:16" ht="15" customHeight="1" x14ac:dyDescent="0.2">
      <c r="A54" s="179"/>
      <c r="B54" s="186"/>
      <c r="C54" s="186"/>
      <c r="D54" s="186"/>
      <c r="E54" s="186"/>
      <c r="F54" s="186"/>
      <c r="G54" s="186"/>
      <c r="H54" s="186"/>
      <c r="I54" s="186"/>
      <c r="J54" s="186"/>
      <c r="K54" s="186"/>
      <c r="L54" s="178"/>
    </row>
    <row r="55" spans="1:16" ht="39.75" customHeight="1" x14ac:dyDescent="0.2">
      <c r="A55" s="180"/>
      <c r="B55" s="874" t="s">
        <v>109</v>
      </c>
      <c r="C55" s="875"/>
      <c r="D55" s="894" t="s">
        <v>194</v>
      </c>
      <c r="E55" s="875"/>
      <c r="F55" s="832" t="s">
        <v>195</v>
      </c>
      <c r="G55" s="834"/>
      <c r="H55" s="833" t="s">
        <v>196</v>
      </c>
      <c r="I55" s="833"/>
      <c r="J55" s="833"/>
      <c r="K55" s="834"/>
      <c r="L55" s="182"/>
    </row>
    <row r="56" spans="1:16" ht="17.100000000000001" customHeight="1" x14ac:dyDescent="0.2">
      <c r="A56" s="180"/>
      <c r="B56" s="850" t="s">
        <v>884</v>
      </c>
      <c r="C56" s="852"/>
      <c r="D56" s="851" t="s">
        <v>885</v>
      </c>
      <c r="E56" s="852"/>
      <c r="F56" s="887">
        <v>0.8</v>
      </c>
      <c r="G56" s="888"/>
      <c r="H56" s="850" t="s">
        <v>886</v>
      </c>
      <c r="I56" s="851"/>
      <c r="J56" s="851"/>
      <c r="K56" s="852"/>
      <c r="L56" s="182"/>
      <c r="P56" s="599">
        <f>$G56</f>
        <v>0</v>
      </c>
    </row>
    <row r="57" spans="1:16" ht="17.100000000000001" customHeight="1" x14ac:dyDescent="0.2">
      <c r="A57" s="180"/>
      <c r="B57" s="850" t="s">
        <v>884</v>
      </c>
      <c r="C57" s="852"/>
      <c r="D57" s="851" t="s">
        <v>887</v>
      </c>
      <c r="E57" s="852"/>
      <c r="F57" s="887">
        <v>0.95</v>
      </c>
      <c r="G57" s="888"/>
      <c r="H57" s="850" t="s">
        <v>888</v>
      </c>
      <c r="I57" s="851"/>
      <c r="J57" s="851"/>
      <c r="K57" s="852"/>
      <c r="L57" s="182"/>
      <c r="P57" s="599"/>
    </row>
    <row r="58" spans="1:16" ht="17.100000000000001" customHeight="1" x14ac:dyDescent="0.2">
      <c r="A58" s="180"/>
      <c r="B58" s="850" t="s">
        <v>889</v>
      </c>
      <c r="C58" s="852"/>
      <c r="D58" s="851" t="s">
        <v>885</v>
      </c>
      <c r="E58" s="852"/>
      <c r="F58" s="887">
        <v>0.94599999999999995</v>
      </c>
      <c r="G58" s="888"/>
      <c r="H58" s="850" t="s">
        <v>888</v>
      </c>
      <c r="I58" s="851"/>
      <c r="J58" s="851"/>
      <c r="K58" s="852"/>
      <c r="L58" s="182"/>
      <c r="P58" s="599"/>
    </row>
    <row r="59" spans="1:16" ht="17.100000000000001" customHeight="1" x14ac:dyDescent="0.2">
      <c r="A59" s="180"/>
      <c r="B59" s="850" t="s">
        <v>889</v>
      </c>
      <c r="C59" s="852"/>
      <c r="D59" s="851" t="s">
        <v>887</v>
      </c>
      <c r="E59" s="852"/>
      <c r="F59" s="887">
        <v>0.89500000000000002</v>
      </c>
      <c r="G59" s="888"/>
      <c r="H59" s="850" t="s">
        <v>888</v>
      </c>
      <c r="I59" s="851"/>
      <c r="J59" s="851"/>
      <c r="K59" s="852"/>
      <c r="L59" s="182"/>
      <c r="P59" s="599"/>
    </row>
    <row r="60" spans="1:16" ht="17.100000000000001" customHeight="1" x14ac:dyDescent="0.2">
      <c r="A60" s="180"/>
      <c r="B60" s="850" t="s">
        <v>890</v>
      </c>
      <c r="C60" s="852"/>
      <c r="D60" s="851" t="s">
        <v>885</v>
      </c>
      <c r="E60" s="852"/>
      <c r="F60" s="887">
        <v>0.97</v>
      </c>
      <c r="G60" s="888"/>
      <c r="H60" s="850" t="s">
        <v>888</v>
      </c>
      <c r="I60" s="851"/>
      <c r="J60" s="851"/>
      <c r="K60" s="852"/>
      <c r="L60" s="182"/>
      <c r="P60" s="599"/>
    </row>
    <row r="61" spans="1:16" ht="17.100000000000001" customHeight="1" x14ac:dyDescent="0.2">
      <c r="A61" s="180"/>
      <c r="B61" s="850" t="s">
        <v>891</v>
      </c>
      <c r="C61" s="852"/>
      <c r="D61" s="850" t="s">
        <v>885</v>
      </c>
      <c r="E61" s="852"/>
      <c r="F61" s="887">
        <v>0.995</v>
      </c>
      <c r="G61" s="888"/>
      <c r="H61" s="850" t="s">
        <v>888</v>
      </c>
      <c r="I61" s="851"/>
      <c r="J61" s="851"/>
      <c r="K61" s="852"/>
      <c r="L61" s="182"/>
      <c r="P61" s="599"/>
    </row>
    <row r="62" spans="1:16" ht="17.100000000000001" customHeight="1" x14ac:dyDescent="0.2">
      <c r="A62" s="180"/>
      <c r="B62" s="850" t="s">
        <v>892</v>
      </c>
      <c r="C62" s="852"/>
      <c r="D62" s="850" t="s">
        <v>885</v>
      </c>
      <c r="E62" s="852"/>
      <c r="F62" s="887">
        <v>0.98499999999999999</v>
      </c>
      <c r="G62" s="888"/>
      <c r="H62" s="850" t="s">
        <v>888</v>
      </c>
      <c r="I62" s="851"/>
      <c r="J62" s="851"/>
      <c r="K62" s="852"/>
      <c r="L62" s="182"/>
      <c r="P62" s="599"/>
    </row>
    <row r="63" spans="1:16" ht="17.100000000000001" customHeight="1" x14ac:dyDescent="0.2">
      <c r="A63" s="180"/>
      <c r="B63" s="850" t="s">
        <v>892</v>
      </c>
      <c r="C63" s="852"/>
      <c r="D63" s="851" t="s">
        <v>887</v>
      </c>
      <c r="E63" s="852"/>
      <c r="F63" s="887">
        <v>0.94</v>
      </c>
      <c r="G63" s="888"/>
      <c r="H63" s="850" t="s">
        <v>888</v>
      </c>
      <c r="I63" s="851"/>
      <c r="J63" s="851"/>
      <c r="K63" s="852"/>
      <c r="L63" s="182"/>
      <c r="P63" s="599"/>
    </row>
    <row r="64" spans="1:16" ht="21.75" customHeight="1" x14ac:dyDescent="0.2">
      <c r="A64" s="187" t="s">
        <v>191</v>
      </c>
      <c r="B64" s="188"/>
      <c r="C64" s="188"/>
      <c r="D64" s="181"/>
      <c r="E64" s="181"/>
      <c r="F64" s="181"/>
      <c r="G64" s="181"/>
      <c r="H64" s="181"/>
      <c r="I64" s="181"/>
      <c r="J64" s="181"/>
      <c r="K64" s="181"/>
      <c r="L64" s="185"/>
    </row>
    <row r="65" spans="1:16" ht="51.75" customHeight="1" x14ac:dyDescent="0.2">
      <c r="A65" s="826" t="s">
        <v>197</v>
      </c>
      <c r="B65" s="826"/>
      <c r="C65" s="826"/>
      <c r="D65" s="826"/>
      <c r="E65" s="826"/>
      <c r="F65" s="826"/>
      <c r="G65" s="826"/>
      <c r="H65" s="826"/>
      <c r="I65" s="826"/>
      <c r="J65" s="826"/>
      <c r="K65" s="826"/>
      <c r="L65" s="826"/>
    </row>
    <row r="66" spans="1:16" ht="36" customHeight="1" x14ac:dyDescent="0.2">
      <c r="A66" s="827" t="s">
        <v>804</v>
      </c>
      <c r="B66" s="827"/>
      <c r="C66" s="827"/>
      <c r="D66" s="827"/>
      <c r="E66" s="827"/>
      <c r="F66" s="827"/>
      <c r="G66" s="827"/>
      <c r="H66" s="827"/>
      <c r="I66" s="827"/>
      <c r="J66" s="827"/>
      <c r="K66" s="827"/>
      <c r="L66" s="827"/>
    </row>
    <row r="67" spans="1:16" ht="15" customHeight="1" x14ac:dyDescent="0.2">
      <c r="A67" s="179"/>
      <c r="B67" s="186"/>
      <c r="C67" s="186"/>
      <c r="D67" s="186"/>
      <c r="E67" s="186"/>
      <c r="F67" s="186"/>
      <c r="G67" s="186"/>
      <c r="H67" s="186"/>
      <c r="I67" s="186"/>
      <c r="J67" s="186"/>
      <c r="K67" s="186"/>
      <c r="L67" s="178"/>
    </row>
    <row r="68" spans="1:16" ht="39.75" customHeight="1" x14ac:dyDescent="0.2">
      <c r="A68" s="180"/>
      <c r="B68" s="874" t="s">
        <v>109</v>
      </c>
      <c r="C68" s="875"/>
      <c r="D68" s="894" t="s">
        <v>194</v>
      </c>
      <c r="E68" s="875"/>
      <c r="F68" s="832" t="s">
        <v>198</v>
      </c>
      <c r="G68" s="834"/>
      <c r="H68" s="833" t="s">
        <v>196</v>
      </c>
      <c r="I68" s="833"/>
      <c r="J68" s="833"/>
      <c r="K68" s="834"/>
      <c r="L68" s="182"/>
    </row>
    <row r="69" spans="1:16" ht="17.100000000000001" customHeight="1" x14ac:dyDescent="0.2">
      <c r="A69" s="180"/>
      <c r="B69" s="850"/>
      <c r="C69" s="852"/>
      <c r="D69" s="851"/>
      <c r="E69" s="852"/>
      <c r="F69" s="862"/>
      <c r="G69" s="863"/>
      <c r="H69" s="851" t="s">
        <v>914</v>
      </c>
      <c r="I69" s="851"/>
      <c r="J69" s="851"/>
      <c r="K69" s="852"/>
      <c r="L69" s="182"/>
      <c r="P69" s="599">
        <f>$G69</f>
        <v>0</v>
      </c>
    </row>
    <row r="70" spans="1:16" ht="21.75" customHeight="1" x14ac:dyDescent="0.2">
      <c r="A70" s="187" t="s">
        <v>191</v>
      </c>
      <c r="B70" s="188"/>
      <c r="C70" s="188"/>
      <c r="D70" s="181"/>
      <c r="E70" s="181"/>
      <c r="F70" s="181"/>
      <c r="G70" s="181"/>
      <c r="H70" s="181"/>
      <c r="I70" s="181"/>
      <c r="J70" s="181"/>
      <c r="K70" s="181"/>
      <c r="L70" s="185"/>
    </row>
    <row r="71" spans="1:16" ht="50.1" customHeight="1" x14ac:dyDescent="0.2">
      <c r="A71" s="892" t="s">
        <v>782</v>
      </c>
      <c r="B71" s="892"/>
      <c r="C71" s="892"/>
      <c r="D71" s="892"/>
      <c r="E71" s="892"/>
      <c r="F71" s="892"/>
      <c r="G71" s="892"/>
      <c r="H71" s="892"/>
      <c r="I71" s="892"/>
      <c r="J71" s="892"/>
      <c r="K71" s="892"/>
      <c r="L71" s="892"/>
    </row>
    <row r="72" spans="1:16" ht="30.75" customHeight="1" x14ac:dyDescent="0.2">
      <c r="A72" s="890" t="s">
        <v>356</v>
      </c>
      <c r="B72" s="890"/>
      <c r="C72" s="890"/>
      <c r="D72" s="890"/>
      <c r="E72" s="890"/>
      <c r="F72" s="890"/>
      <c r="G72" s="890"/>
      <c r="H72" s="890"/>
      <c r="I72" s="890"/>
      <c r="J72" s="890"/>
      <c r="K72" s="890"/>
      <c r="L72" s="890"/>
    </row>
    <row r="73" spans="1:16" ht="25.5" customHeight="1" x14ac:dyDescent="0.2">
      <c r="A73" s="891" t="s">
        <v>893</v>
      </c>
      <c r="B73" s="891"/>
      <c r="C73" s="891"/>
      <c r="D73" s="891"/>
      <c r="E73" s="891"/>
      <c r="F73" s="891"/>
      <c r="G73" s="891"/>
      <c r="H73" s="891"/>
      <c r="I73" s="891"/>
      <c r="J73" s="891"/>
      <c r="K73" s="891"/>
      <c r="L73" s="891"/>
      <c r="N73" s="599" t="str">
        <f>$A73</f>
        <v>The category other recovery includes the use of glass waste from incineration bottom ash</v>
      </c>
    </row>
    <row r="74" spans="1:16" s="51" customFormat="1" ht="30.75" customHeight="1" x14ac:dyDescent="0.2">
      <c r="A74" s="890" t="s">
        <v>357</v>
      </c>
      <c r="B74" s="890"/>
      <c r="C74" s="890"/>
      <c r="D74" s="890"/>
      <c r="E74" s="890"/>
      <c r="F74" s="890"/>
      <c r="G74" s="890"/>
      <c r="H74" s="890"/>
      <c r="I74" s="890"/>
      <c r="J74" s="890"/>
      <c r="K74" s="890"/>
      <c r="L74" s="890"/>
    </row>
    <row r="75" spans="1:16" ht="25.5" customHeight="1" x14ac:dyDescent="0.2">
      <c r="A75" s="893">
        <v>0.43</v>
      </c>
      <c r="B75" s="891"/>
      <c r="C75" s="891"/>
      <c r="D75" s="891"/>
      <c r="E75" s="891"/>
      <c r="F75" s="891"/>
      <c r="G75" s="891"/>
      <c r="H75" s="891"/>
      <c r="I75" s="891"/>
      <c r="J75" s="891"/>
      <c r="K75" s="891"/>
      <c r="L75" s="891"/>
      <c r="N75" s="599">
        <f>$A75</f>
        <v>0.43</v>
      </c>
    </row>
    <row r="76" spans="1:16" ht="42.75" customHeight="1" x14ac:dyDescent="0.2">
      <c r="A76" s="892" t="s">
        <v>783</v>
      </c>
      <c r="B76" s="892"/>
      <c r="C76" s="892"/>
      <c r="D76" s="892"/>
      <c r="E76" s="892"/>
      <c r="F76" s="892"/>
      <c r="G76" s="892"/>
      <c r="H76" s="892"/>
      <c r="I76" s="892"/>
      <c r="J76" s="892"/>
      <c r="K76" s="892"/>
      <c r="L76" s="892"/>
    </row>
    <row r="77" spans="1:16" ht="42.75" customHeight="1" x14ac:dyDescent="0.2">
      <c r="A77" s="890" t="s">
        <v>199</v>
      </c>
      <c r="B77" s="890"/>
      <c r="C77" s="890"/>
      <c r="D77" s="890"/>
      <c r="E77" s="890"/>
      <c r="F77" s="890"/>
      <c r="G77" s="890"/>
      <c r="H77" s="890"/>
      <c r="I77" s="890"/>
      <c r="J77" s="890"/>
      <c r="K77" s="890"/>
      <c r="L77" s="890"/>
    </row>
    <row r="78" spans="1:16" x14ac:dyDescent="0.2">
      <c r="A78" s="891" t="s">
        <v>894</v>
      </c>
      <c r="B78" s="891"/>
      <c r="C78" s="891"/>
      <c r="D78" s="891"/>
      <c r="E78" s="891"/>
      <c r="F78" s="891"/>
      <c r="G78" s="891"/>
      <c r="H78" s="891"/>
      <c r="I78" s="891"/>
      <c r="J78" s="891"/>
      <c r="K78" s="891"/>
      <c r="L78" s="891"/>
      <c r="N78" s="599" t="str">
        <f>$A78</f>
        <v>Temporary storage is not considered</v>
      </c>
    </row>
    <row r="79" spans="1:16" ht="15" customHeight="1" x14ac:dyDescent="0.2">
      <c r="A79" s="826" t="s">
        <v>786</v>
      </c>
      <c r="B79" s="826"/>
      <c r="C79" s="826"/>
      <c r="D79" s="826"/>
      <c r="E79" s="826"/>
      <c r="F79" s="826"/>
      <c r="G79" s="826"/>
      <c r="H79" s="826"/>
      <c r="I79" s="826"/>
      <c r="J79" s="826"/>
      <c r="K79" s="826"/>
      <c r="L79" s="826"/>
    </row>
    <row r="80" spans="1:16" s="41" customFormat="1" ht="73.5" customHeight="1" x14ac:dyDescent="0.2">
      <c r="A80" s="827" t="s">
        <v>200</v>
      </c>
      <c r="B80" s="827"/>
      <c r="C80" s="827"/>
      <c r="D80" s="827"/>
      <c r="E80" s="827"/>
      <c r="F80" s="827"/>
      <c r="G80" s="827"/>
      <c r="H80" s="827"/>
      <c r="I80" s="827"/>
      <c r="J80" s="827"/>
      <c r="K80" s="827"/>
      <c r="L80" s="827"/>
    </row>
    <row r="81" spans="1:15" ht="15" customHeight="1" x14ac:dyDescent="0.2">
      <c r="A81" s="73"/>
      <c r="B81" s="38"/>
      <c r="C81" s="38"/>
      <c r="D81" s="38"/>
      <c r="E81" s="38"/>
      <c r="F81" s="38"/>
      <c r="G81" s="38"/>
      <c r="H81" s="38"/>
      <c r="I81" s="38"/>
      <c r="J81" s="38"/>
      <c r="K81" s="38"/>
      <c r="L81" s="39"/>
    </row>
    <row r="82" spans="1:15" ht="30" customHeight="1" x14ac:dyDescent="0.2">
      <c r="A82" s="180"/>
      <c r="B82" s="874" t="s">
        <v>109</v>
      </c>
      <c r="C82" s="875"/>
      <c r="D82" s="832" t="s">
        <v>173</v>
      </c>
      <c r="E82" s="834"/>
      <c r="F82" s="832" t="s">
        <v>174</v>
      </c>
      <c r="G82" s="834"/>
      <c r="H82" s="832" t="s">
        <v>175</v>
      </c>
      <c r="I82" s="834"/>
      <c r="J82" s="832" t="s">
        <v>176</v>
      </c>
      <c r="K82" s="834"/>
      <c r="L82" s="182"/>
    </row>
    <row r="83" spans="1:15" ht="20.100000000000001" customHeight="1" x14ac:dyDescent="0.2">
      <c r="A83" s="180"/>
      <c r="B83" s="835" t="s">
        <v>112</v>
      </c>
      <c r="C83" s="864"/>
      <c r="D83" s="862" t="s">
        <v>860</v>
      </c>
      <c r="E83" s="863"/>
      <c r="F83" s="862" t="s">
        <v>860</v>
      </c>
      <c r="G83" s="863"/>
      <c r="H83" s="862" t="s">
        <v>895</v>
      </c>
      <c r="I83" s="863"/>
      <c r="J83" s="862" t="s">
        <v>896</v>
      </c>
      <c r="K83" s="863"/>
      <c r="L83" s="182"/>
    </row>
    <row r="84" spans="1:15" ht="20.100000000000001" customHeight="1" x14ac:dyDescent="0.2">
      <c r="A84" s="180"/>
      <c r="B84" s="835" t="s">
        <v>113</v>
      </c>
      <c r="C84" s="864"/>
      <c r="D84" s="862" t="s">
        <v>895</v>
      </c>
      <c r="E84" s="863"/>
      <c r="F84" s="862" t="s">
        <v>860</v>
      </c>
      <c r="G84" s="863"/>
      <c r="H84" s="862" t="s">
        <v>895</v>
      </c>
      <c r="I84" s="863"/>
      <c r="J84" s="862"/>
      <c r="K84" s="863"/>
      <c r="L84" s="182"/>
    </row>
    <row r="85" spans="1:15" ht="20.100000000000001" customHeight="1" x14ac:dyDescent="0.2">
      <c r="A85" s="180"/>
      <c r="B85" s="835" t="s">
        <v>157</v>
      </c>
      <c r="C85" s="864"/>
      <c r="D85" s="862" t="s">
        <v>895</v>
      </c>
      <c r="E85" s="863"/>
      <c r="F85" s="862" t="s">
        <v>860</v>
      </c>
      <c r="G85" s="863"/>
      <c r="H85" s="862" t="s">
        <v>895</v>
      </c>
      <c r="I85" s="863"/>
      <c r="J85" s="862"/>
      <c r="K85" s="863"/>
      <c r="L85" s="182"/>
    </row>
    <row r="86" spans="1:15" ht="20.100000000000001" customHeight="1" x14ac:dyDescent="0.2">
      <c r="A86" s="180"/>
      <c r="B86" s="835" t="s">
        <v>115</v>
      </c>
      <c r="C86" s="864"/>
      <c r="D86" s="862" t="s">
        <v>895</v>
      </c>
      <c r="E86" s="863"/>
      <c r="F86" s="862" t="s">
        <v>860</v>
      </c>
      <c r="G86" s="863"/>
      <c r="H86" s="862" t="s">
        <v>895</v>
      </c>
      <c r="I86" s="863"/>
      <c r="J86" s="862"/>
      <c r="K86" s="863"/>
      <c r="L86" s="182"/>
    </row>
    <row r="87" spans="1:15" ht="20.100000000000001" customHeight="1" x14ac:dyDescent="0.2">
      <c r="A87" s="180"/>
      <c r="B87" s="835" t="s">
        <v>201</v>
      </c>
      <c r="C87" s="864"/>
      <c r="D87" s="862" t="s">
        <v>895</v>
      </c>
      <c r="E87" s="863"/>
      <c r="F87" s="862" t="s">
        <v>860</v>
      </c>
      <c r="G87" s="863"/>
      <c r="H87" s="862" t="s">
        <v>895</v>
      </c>
      <c r="I87" s="863"/>
      <c r="J87" s="862"/>
      <c r="K87" s="863"/>
      <c r="L87" s="182"/>
    </row>
    <row r="88" spans="1:15" ht="20.100000000000001" customHeight="1" x14ac:dyDescent="0.2">
      <c r="A88" s="180"/>
      <c r="B88" s="835" t="s">
        <v>170</v>
      </c>
      <c r="C88" s="864"/>
      <c r="D88" s="862" t="s">
        <v>895</v>
      </c>
      <c r="E88" s="863"/>
      <c r="F88" s="862" t="s">
        <v>860</v>
      </c>
      <c r="G88" s="863"/>
      <c r="H88" s="862" t="s">
        <v>895</v>
      </c>
      <c r="I88" s="863"/>
      <c r="J88" s="862"/>
      <c r="K88" s="863"/>
      <c r="L88" s="182"/>
    </row>
    <row r="89" spans="1:15" ht="11.25" customHeight="1" x14ac:dyDescent="0.2">
      <c r="A89" s="180"/>
      <c r="B89" s="181"/>
      <c r="C89" s="181"/>
      <c r="D89" s="181"/>
      <c r="E89" s="181"/>
      <c r="F89" s="181"/>
      <c r="G89" s="181"/>
      <c r="H89" s="181"/>
      <c r="I89" s="181"/>
      <c r="J89" s="181"/>
      <c r="K89" s="181"/>
      <c r="L89" s="182"/>
    </row>
    <row r="90" spans="1:15" ht="48.75" customHeight="1" x14ac:dyDescent="0.2">
      <c r="A90" s="826" t="s">
        <v>787</v>
      </c>
      <c r="B90" s="826"/>
      <c r="C90" s="826"/>
      <c r="D90" s="826"/>
      <c r="E90" s="826"/>
      <c r="F90" s="826"/>
      <c r="G90" s="826"/>
      <c r="H90" s="826"/>
      <c r="I90" s="826"/>
      <c r="J90" s="826"/>
      <c r="K90" s="826"/>
      <c r="L90" s="826"/>
    </row>
    <row r="91" spans="1:15" ht="77.45" customHeight="1" x14ac:dyDescent="0.2">
      <c r="A91" s="827" t="s">
        <v>202</v>
      </c>
      <c r="B91" s="827"/>
      <c r="C91" s="827"/>
      <c r="D91" s="827"/>
      <c r="E91" s="827"/>
      <c r="F91" s="827"/>
      <c r="G91" s="827"/>
      <c r="H91" s="827"/>
      <c r="I91" s="827"/>
      <c r="J91" s="827"/>
      <c r="K91" s="827"/>
      <c r="L91" s="827"/>
    </row>
    <row r="92" spans="1:15" ht="15" customHeight="1" x14ac:dyDescent="0.2">
      <c r="A92" s="73"/>
      <c r="B92" s="38"/>
      <c r="C92" s="38"/>
      <c r="D92" s="38"/>
      <c r="E92" s="38"/>
      <c r="F92" s="38"/>
      <c r="G92" s="38"/>
      <c r="H92" s="38"/>
      <c r="I92" s="38"/>
      <c r="J92" s="38"/>
      <c r="K92" s="38"/>
      <c r="L92" s="39"/>
    </row>
    <row r="93" spans="1:15" ht="39.75" customHeight="1" x14ac:dyDescent="0.2">
      <c r="A93" s="823" t="s">
        <v>203</v>
      </c>
      <c r="B93" s="823"/>
      <c r="C93" s="823"/>
      <c r="D93" s="823"/>
      <c r="E93" s="823"/>
      <c r="F93" s="813" t="s">
        <v>204</v>
      </c>
      <c r="G93" s="813"/>
      <c r="H93" s="813"/>
      <c r="I93" s="813"/>
      <c r="J93" s="813"/>
      <c r="K93" s="813"/>
      <c r="L93" s="813"/>
    </row>
    <row r="94" spans="1:15" ht="26.45" customHeight="1" x14ac:dyDescent="0.2">
      <c r="A94" s="817" t="s">
        <v>205</v>
      </c>
      <c r="B94" s="817"/>
      <c r="C94" s="817"/>
      <c r="D94" s="817"/>
      <c r="E94" s="817"/>
      <c r="F94" s="889" t="s">
        <v>898</v>
      </c>
      <c r="G94" s="889"/>
      <c r="H94" s="889"/>
      <c r="I94" s="889"/>
      <c r="J94" s="889"/>
      <c r="K94" s="889"/>
      <c r="L94" s="889"/>
      <c r="O94" s="599" t="str">
        <f>$F94</f>
        <v>10% of total bottom ash</v>
      </c>
    </row>
    <row r="95" spans="1:15" ht="26.45" customHeight="1" x14ac:dyDescent="0.2">
      <c r="A95" s="817" t="s">
        <v>206</v>
      </c>
      <c r="B95" s="817"/>
      <c r="C95" s="817"/>
      <c r="D95" s="817"/>
      <c r="E95" s="817"/>
      <c r="F95" s="889" t="s">
        <v>897</v>
      </c>
      <c r="G95" s="889"/>
      <c r="H95" s="889"/>
      <c r="I95" s="889"/>
      <c r="J95" s="889"/>
      <c r="K95" s="889"/>
      <c r="L95" s="889"/>
      <c r="O95" s="599" t="str">
        <f t="shared" ref="O95:O96" si="1">$F95</f>
        <v>65% for NFE and 95% for FE</v>
      </c>
    </row>
    <row r="96" spans="1:15" ht="26.45" customHeight="1" x14ac:dyDescent="0.2">
      <c r="A96" s="817" t="s">
        <v>207</v>
      </c>
      <c r="B96" s="817"/>
      <c r="C96" s="817"/>
      <c r="D96" s="817"/>
      <c r="E96" s="817"/>
      <c r="F96" s="889" t="s">
        <v>899</v>
      </c>
      <c r="G96" s="889"/>
      <c r="H96" s="889"/>
      <c r="I96" s="889"/>
      <c r="J96" s="889"/>
      <c r="K96" s="889"/>
      <c r="L96" s="889"/>
      <c r="O96" s="599" t="str">
        <f t="shared" si="1"/>
        <v>calculation according to residual waste analysis</v>
      </c>
    </row>
  </sheetData>
  <sheetProtection algorithmName="SHA-512" hashValue="VGv8WfXk04w0m+/51kv7mhx2GF4YDIlNGOC4kf5svf/jybbBIbVEDox2go2RtUpQrPdY4cNshYCqvFhEqPXGMA==" saltValue="+xN1t6tJfB3etaHnTUysIw==" spinCount="100000" sheet="1" formatCells="0" insertRows="0"/>
  <mergeCells count="164">
    <mergeCell ref="A4:L4"/>
    <mergeCell ref="D1:H1"/>
    <mergeCell ref="K11:K12"/>
    <mergeCell ref="A12:C12"/>
    <mergeCell ref="A13:C13"/>
    <mergeCell ref="A5:L5"/>
    <mergeCell ref="A6:L6"/>
    <mergeCell ref="A7:L7"/>
    <mergeCell ref="A8:L8"/>
    <mergeCell ref="A9:L9"/>
    <mergeCell ref="A11:C11"/>
    <mergeCell ref="D11:D12"/>
    <mergeCell ref="E11:E12"/>
    <mergeCell ref="F11:F12"/>
    <mergeCell ref="G11:G12"/>
    <mergeCell ref="A14:C14"/>
    <mergeCell ref="A15:C15"/>
    <mergeCell ref="A16:C16"/>
    <mergeCell ref="A17:C17"/>
    <mergeCell ref="A18:C18"/>
    <mergeCell ref="A19:C19"/>
    <mergeCell ref="H11:H12"/>
    <mergeCell ref="I11:I12"/>
    <mergeCell ref="J11:J12"/>
    <mergeCell ref="B29:E29"/>
    <mergeCell ref="F29:K29"/>
    <mergeCell ref="B30:E30"/>
    <mergeCell ref="F30:K30"/>
    <mergeCell ref="B31:E31"/>
    <mergeCell ref="F31:K31"/>
    <mergeCell ref="A20:C20"/>
    <mergeCell ref="A21:L21"/>
    <mergeCell ref="A22:L22"/>
    <mergeCell ref="A23:L23"/>
    <mergeCell ref="A25:L25"/>
    <mergeCell ref="A26:L26"/>
    <mergeCell ref="A27:L27"/>
    <mergeCell ref="B35:E35"/>
    <mergeCell ref="F35:K35"/>
    <mergeCell ref="B36:E36"/>
    <mergeCell ref="F36:K36"/>
    <mergeCell ref="A38:L38"/>
    <mergeCell ref="A39:L39"/>
    <mergeCell ref="B32:E32"/>
    <mergeCell ref="F32:K32"/>
    <mergeCell ref="B33:E33"/>
    <mergeCell ref="F33:K33"/>
    <mergeCell ref="B34:E34"/>
    <mergeCell ref="F34:K34"/>
    <mergeCell ref="A46:L46"/>
    <mergeCell ref="A47:L47"/>
    <mergeCell ref="B49:E49"/>
    <mergeCell ref="G49:K49"/>
    <mergeCell ref="B50:E50"/>
    <mergeCell ref="G50:K50"/>
    <mergeCell ref="A40:L40"/>
    <mergeCell ref="A41:L41"/>
    <mergeCell ref="A42:L42"/>
    <mergeCell ref="A43:L43"/>
    <mergeCell ref="A44:L44"/>
    <mergeCell ref="A45:L45"/>
    <mergeCell ref="B56:C56"/>
    <mergeCell ref="D56:E56"/>
    <mergeCell ref="F56:G56"/>
    <mergeCell ref="H56:K56"/>
    <mergeCell ref="A65:L65"/>
    <mergeCell ref="A66:L66"/>
    <mergeCell ref="A52:L52"/>
    <mergeCell ref="A53:L53"/>
    <mergeCell ref="B55:C55"/>
    <mergeCell ref="D55:E55"/>
    <mergeCell ref="F55:G55"/>
    <mergeCell ref="H55:K55"/>
    <mergeCell ref="B57:C57"/>
    <mergeCell ref="D57:E57"/>
    <mergeCell ref="F57:G57"/>
    <mergeCell ref="H57:K57"/>
    <mergeCell ref="B58:C58"/>
    <mergeCell ref="D58:E58"/>
    <mergeCell ref="F58:G58"/>
    <mergeCell ref="H58:K58"/>
    <mergeCell ref="B59:C59"/>
    <mergeCell ref="D59:E59"/>
    <mergeCell ref="F59:G59"/>
    <mergeCell ref="H59:K59"/>
    <mergeCell ref="A71:L71"/>
    <mergeCell ref="A72:L72"/>
    <mergeCell ref="A73:L73"/>
    <mergeCell ref="A74:L74"/>
    <mergeCell ref="A75:L75"/>
    <mergeCell ref="A76:L76"/>
    <mergeCell ref="B68:C68"/>
    <mergeCell ref="D68:E68"/>
    <mergeCell ref="F68:G68"/>
    <mergeCell ref="H68:K68"/>
    <mergeCell ref="B69:C69"/>
    <mergeCell ref="D69:E69"/>
    <mergeCell ref="F69:G69"/>
    <mergeCell ref="H69:K69"/>
    <mergeCell ref="A77:L77"/>
    <mergeCell ref="A78:L78"/>
    <mergeCell ref="A79:L79"/>
    <mergeCell ref="A80:L80"/>
    <mergeCell ref="B82:C82"/>
    <mergeCell ref="D82:E82"/>
    <mergeCell ref="F82:G82"/>
    <mergeCell ref="H82:I82"/>
    <mergeCell ref="J82:K82"/>
    <mergeCell ref="B83:C83"/>
    <mergeCell ref="D83:E83"/>
    <mergeCell ref="F83:G83"/>
    <mergeCell ref="H83:I83"/>
    <mergeCell ref="J83:K83"/>
    <mergeCell ref="B84:C84"/>
    <mergeCell ref="D84:E84"/>
    <mergeCell ref="F84:G84"/>
    <mergeCell ref="H84:I84"/>
    <mergeCell ref="J84:K84"/>
    <mergeCell ref="B85:C85"/>
    <mergeCell ref="D85:E85"/>
    <mergeCell ref="F85:G85"/>
    <mergeCell ref="H85:I85"/>
    <mergeCell ref="J85:K85"/>
    <mergeCell ref="B86:C86"/>
    <mergeCell ref="D86:E86"/>
    <mergeCell ref="F86:G86"/>
    <mergeCell ref="H86:I86"/>
    <mergeCell ref="J86:K86"/>
    <mergeCell ref="B87:C87"/>
    <mergeCell ref="D87:E87"/>
    <mergeCell ref="F87:G87"/>
    <mergeCell ref="H87:I87"/>
    <mergeCell ref="J87:K87"/>
    <mergeCell ref="B88:C88"/>
    <mergeCell ref="D88:E88"/>
    <mergeCell ref="F88:G88"/>
    <mergeCell ref="H88:I88"/>
    <mergeCell ref="J88:K88"/>
    <mergeCell ref="A95:E95"/>
    <mergeCell ref="F95:L95"/>
    <mergeCell ref="A96:E96"/>
    <mergeCell ref="F96:L96"/>
    <mergeCell ref="A90:L90"/>
    <mergeCell ref="A91:L91"/>
    <mergeCell ref="A93:E93"/>
    <mergeCell ref="F93:L93"/>
    <mergeCell ref="A94:E94"/>
    <mergeCell ref="F94:L94"/>
    <mergeCell ref="B63:C63"/>
    <mergeCell ref="D63:E63"/>
    <mergeCell ref="F63:G63"/>
    <mergeCell ref="H63:K63"/>
    <mergeCell ref="B60:C60"/>
    <mergeCell ref="D60:E60"/>
    <mergeCell ref="F60:G60"/>
    <mergeCell ref="H60:K60"/>
    <mergeCell ref="B61:C61"/>
    <mergeCell ref="D61:E61"/>
    <mergeCell ref="F61:G61"/>
    <mergeCell ref="H61:K61"/>
    <mergeCell ref="B62:C62"/>
    <mergeCell ref="D62:E62"/>
    <mergeCell ref="F62:G62"/>
    <mergeCell ref="H62:K62"/>
  </mergeCells>
  <pageMargins left="0.70866141732283472" right="0.70866141732283472" top="0.74803149606299213" bottom="0.74803149606299213" header="0.31496062992125984" footer="0.31496062992125984"/>
  <pageSetup paperSize="9" scale="96" fitToHeight="0" orientation="landscape" verticalDpi="4294967295" r:id="rId1"/>
  <headerFooter>
    <oddFooter>&amp;L&amp;F&amp;CPage &amp;P of &amp;N&amp;R&amp;A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7642D"/>
    <pageSetUpPr fitToPage="1"/>
  </sheetPr>
  <dimension ref="A1:O29"/>
  <sheetViews>
    <sheetView topLeftCell="A12" zoomScaleNormal="100" workbookViewId="0">
      <selection activeCell="G27" sqref="G27:K27"/>
    </sheetView>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3" width="9.140625" style="1"/>
    <col min="14" max="14" width="123.42578125" style="1" hidden="1" customWidth="1"/>
    <col min="15" max="15" width="49.5703125" style="1" hidden="1" customWidth="1"/>
    <col min="16" max="16384" width="9.140625" style="1"/>
  </cols>
  <sheetData>
    <row r="1" spans="1:14" ht="63.75" customHeight="1" x14ac:dyDescent="0.2">
      <c r="A1" s="33"/>
      <c r="B1" s="33"/>
      <c r="C1" s="33"/>
      <c r="D1" s="808" t="s">
        <v>137</v>
      </c>
      <c r="E1" s="809"/>
      <c r="F1" s="809"/>
      <c r="G1" s="809"/>
      <c r="H1" s="810"/>
      <c r="I1" s="33"/>
      <c r="J1" s="33"/>
      <c r="K1" s="33"/>
      <c r="L1" s="33"/>
    </row>
    <row r="2" spans="1:14" ht="15.75" x14ac:dyDescent="0.2">
      <c r="A2" s="33"/>
      <c r="B2" s="33"/>
      <c r="C2" s="33" t="s">
        <v>16</v>
      </c>
      <c r="D2" s="33"/>
      <c r="E2" s="33"/>
      <c r="F2" s="33"/>
      <c r="G2" s="33"/>
      <c r="H2" s="33"/>
      <c r="I2" s="33"/>
      <c r="J2" s="33"/>
      <c r="K2" s="33"/>
      <c r="L2" s="33"/>
    </row>
    <row r="3" spans="1:14" ht="15.75" x14ac:dyDescent="0.2">
      <c r="A3" s="33"/>
      <c r="B3" s="33"/>
      <c r="C3" s="33"/>
      <c r="D3" s="33"/>
      <c r="E3" s="33"/>
      <c r="F3" s="33"/>
      <c r="G3" s="33"/>
      <c r="H3" s="33"/>
      <c r="I3" s="33"/>
      <c r="J3" s="33"/>
      <c r="K3" s="33"/>
      <c r="L3" s="33"/>
    </row>
    <row r="4" spans="1:14" ht="15" customHeight="1" x14ac:dyDescent="0.2">
      <c r="A4" s="903" t="s">
        <v>351</v>
      </c>
      <c r="B4" s="904"/>
      <c r="C4" s="904"/>
      <c r="D4" s="904"/>
      <c r="E4" s="904"/>
      <c r="F4" s="904"/>
      <c r="G4" s="904"/>
      <c r="H4" s="904"/>
      <c r="I4" s="904"/>
      <c r="J4" s="904"/>
      <c r="K4" s="904"/>
      <c r="L4" s="40"/>
      <c r="N4" s="51"/>
    </row>
    <row r="5" spans="1:14" ht="30.75" customHeight="1" x14ac:dyDescent="0.2">
      <c r="A5" s="892" t="s">
        <v>791</v>
      </c>
      <c r="B5" s="892"/>
      <c r="C5" s="892"/>
      <c r="D5" s="892"/>
      <c r="E5" s="892"/>
      <c r="F5" s="892"/>
      <c r="G5" s="892"/>
      <c r="H5" s="892"/>
      <c r="I5" s="892"/>
      <c r="J5" s="892"/>
      <c r="K5" s="892"/>
      <c r="L5" s="892"/>
    </row>
    <row r="6" spans="1:14" ht="26.45" customHeight="1" x14ac:dyDescent="0.2">
      <c r="A6" s="891" t="s">
        <v>915</v>
      </c>
      <c r="B6" s="891"/>
      <c r="C6" s="891"/>
      <c r="D6" s="891"/>
      <c r="E6" s="891"/>
      <c r="F6" s="891"/>
      <c r="G6" s="891"/>
      <c r="H6" s="891"/>
      <c r="I6" s="891"/>
      <c r="J6" s="891"/>
      <c r="K6" s="891"/>
      <c r="L6" s="891"/>
      <c r="N6" s="599" t="str">
        <f>A6</f>
        <v xml:space="preserve">LU is facing the following challenges in determining the quantities of packaging waste generated and treated:
• LU has to manually analyse and approve over 1,000 reports submitted by companies transporting and treating waste in LU. These reports often contain wrongly attributed EWC codes and/or treatment codes, and the reports are often inconsistent between different years. Different EWC codes (e.g., 20 xx xx or 15 xx xx) used for the same waste type can be used by the same companies between different years. These inconsistencies are all flagged, and companies are asked to confirm or correct their data. This process is done manually, is very time-consuming, and can also lead to mistakes.
• EWC codes are almost never the same at the input and output of sorting facilities. This makes it difficult to identify the final destination of packaging waste that was collected separately or sorted at the sorting facilities. This is especially true in sorting facilities that sort packaging alongside and non-packaging waste.
• Waste streams between waste handlers can lead to double counting. LU has developed a data analysis method that prevents double counting, but it can never be completely excluded, and a lot of plausibility checks have to be carried out manually.
• Even if waste was separately collected or sorted in LU, it can still be exported to a further sorting or collection facility. In this case, the treatment code R12 or R13 is used, and the final treatment often remains unknown.
• The humidity and contamination rate were only measured for plastic packaging during the last residual waste analysis. For the other types of packaging LU has used humidity and contamination rates that were never reviewed or measured. For comparability reasons, those rates have remained unchanged over the last years. 
• LU is currently collecting ALR from waste recycling plants through the EPR scheme. Unfortunately the results will only be available for the next submission.
</v>
      </c>
    </row>
    <row r="7" spans="1:14" ht="22.5" customHeight="1" x14ac:dyDescent="0.2">
      <c r="A7" s="892" t="s">
        <v>792</v>
      </c>
      <c r="B7" s="892"/>
      <c r="C7" s="892"/>
      <c r="D7" s="892"/>
      <c r="E7" s="892"/>
      <c r="F7" s="892"/>
      <c r="G7" s="892"/>
      <c r="H7" s="892"/>
      <c r="I7" s="892"/>
      <c r="J7" s="892"/>
      <c r="K7" s="892"/>
      <c r="L7" s="892"/>
    </row>
    <row r="8" spans="1:14" ht="22.5" customHeight="1" x14ac:dyDescent="0.2">
      <c r="A8" s="890" t="s">
        <v>208</v>
      </c>
      <c r="B8" s="890"/>
      <c r="C8" s="890"/>
      <c r="D8" s="890"/>
      <c r="E8" s="890"/>
      <c r="F8" s="890"/>
      <c r="G8" s="890"/>
      <c r="H8" s="890"/>
      <c r="I8" s="890"/>
      <c r="J8" s="890"/>
      <c r="K8" s="890"/>
      <c r="L8" s="890"/>
    </row>
    <row r="9" spans="1:14" ht="26.45" customHeight="1" x14ac:dyDescent="0.2">
      <c r="A9" s="891" t="s">
        <v>876</v>
      </c>
      <c r="B9" s="891"/>
      <c r="C9" s="891"/>
      <c r="D9" s="891"/>
      <c r="E9" s="891"/>
      <c r="F9" s="891"/>
      <c r="G9" s="891"/>
      <c r="H9" s="891"/>
      <c r="I9" s="891"/>
      <c r="J9" s="891"/>
      <c r="K9" s="891"/>
      <c r="L9" s="891"/>
      <c r="N9" s="599" t="str">
        <f>A9</f>
        <v>https://data.public.lu/en/datasets/dechets-municipaux/</v>
      </c>
    </row>
    <row r="10" spans="1:14" ht="15" customHeight="1" x14ac:dyDescent="0.2">
      <c r="A10" s="905" t="s">
        <v>793</v>
      </c>
      <c r="B10" s="905"/>
      <c r="C10" s="905"/>
      <c r="D10" s="905"/>
      <c r="E10" s="905"/>
      <c r="F10" s="905"/>
      <c r="G10" s="905"/>
      <c r="H10" s="905"/>
      <c r="I10" s="905"/>
      <c r="J10" s="905"/>
      <c r="K10" s="905"/>
      <c r="L10" s="905"/>
    </row>
    <row r="11" spans="1:14" ht="44.45" customHeight="1" x14ac:dyDescent="0.2">
      <c r="A11" s="906" t="s">
        <v>209</v>
      </c>
      <c r="B11" s="906"/>
      <c r="C11" s="906"/>
      <c r="D11" s="906"/>
      <c r="E11" s="906"/>
      <c r="F11" s="906"/>
      <c r="G11" s="906"/>
      <c r="H11" s="906"/>
      <c r="I11" s="906"/>
      <c r="J11" s="906"/>
      <c r="K11" s="906"/>
      <c r="L11" s="906"/>
    </row>
    <row r="12" spans="1:14" ht="15" customHeight="1" x14ac:dyDescent="0.2">
      <c r="A12" s="179"/>
      <c r="B12" s="186"/>
      <c r="C12" s="186"/>
      <c r="D12" s="186"/>
      <c r="E12" s="186"/>
      <c r="F12" s="186"/>
      <c r="G12" s="186"/>
      <c r="H12" s="186"/>
      <c r="I12" s="186"/>
      <c r="J12" s="186"/>
      <c r="K12" s="186"/>
      <c r="L12" s="178"/>
    </row>
    <row r="13" spans="1:14" ht="48" customHeight="1" x14ac:dyDescent="0.2">
      <c r="A13" s="180"/>
      <c r="B13" s="176" t="s">
        <v>210</v>
      </c>
      <c r="C13" s="176" t="s">
        <v>211</v>
      </c>
      <c r="D13" s="176" t="s">
        <v>212</v>
      </c>
      <c r="E13" s="176" t="s">
        <v>213</v>
      </c>
      <c r="F13" s="176" t="s">
        <v>214</v>
      </c>
      <c r="G13" s="176" t="s">
        <v>215</v>
      </c>
      <c r="H13" s="176" t="s">
        <v>216</v>
      </c>
      <c r="I13" s="813" t="s">
        <v>217</v>
      </c>
      <c r="J13" s="813"/>
      <c r="K13" s="176" t="s">
        <v>218</v>
      </c>
      <c r="L13" s="182"/>
    </row>
    <row r="14" spans="1:14" ht="24.75" customHeight="1" x14ac:dyDescent="0.2">
      <c r="A14" s="180"/>
      <c r="B14" s="72"/>
      <c r="C14" s="72"/>
      <c r="D14" s="72"/>
      <c r="E14" s="72"/>
      <c r="F14" s="72"/>
      <c r="G14" s="72"/>
      <c r="H14" s="72"/>
      <c r="I14" s="889"/>
      <c r="J14" s="889"/>
      <c r="K14" s="72"/>
      <c r="L14" s="182"/>
    </row>
    <row r="15" spans="1:14" ht="11.25" customHeight="1" x14ac:dyDescent="0.2">
      <c r="A15" s="907" t="s">
        <v>219</v>
      </c>
      <c r="B15" s="908"/>
      <c r="C15" s="908"/>
      <c r="D15" s="908"/>
      <c r="E15" s="908"/>
      <c r="F15" s="908"/>
      <c r="G15" s="908"/>
      <c r="H15" s="908"/>
      <c r="I15" s="908"/>
      <c r="J15" s="908"/>
      <c r="K15" s="908"/>
      <c r="L15" s="909"/>
    </row>
    <row r="16" spans="1:14" ht="11.25" customHeight="1" x14ac:dyDescent="0.2">
      <c r="A16" s="910"/>
      <c r="B16" s="911"/>
      <c r="C16" s="911"/>
      <c r="D16" s="911"/>
      <c r="E16" s="911"/>
      <c r="F16" s="911"/>
      <c r="G16" s="911"/>
      <c r="H16" s="911"/>
      <c r="I16" s="911"/>
      <c r="J16" s="911"/>
      <c r="K16" s="911"/>
      <c r="L16" s="912"/>
    </row>
    <row r="17" spans="1:15" ht="23.25" customHeight="1" x14ac:dyDescent="0.2">
      <c r="A17" s="892" t="s">
        <v>794</v>
      </c>
      <c r="B17" s="892"/>
      <c r="C17" s="892"/>
      <c r="D17" s="892"/>
      <c r="E17" s="892"/>
      <c r="F17" s="892"/>
      <c r="G17" s="892"/>
      <c r="H17" s="892"/>
      <c r="I17" s="892"/>
      <c r="J17" s="892"/>
      <c r="K17" s="892"/>
      <c r="L17" s="892"/>
    </row>
    <row r="18" spans="1:15" ht="35.25" customHeight="1" x14ac:dyDescent="0.2">
      <c r="A18" s="890" t="s">
        <v>220</v>
      </c>
      <c r="B18" s="890"/>
      <c r="C18" s="890"/>
      <c r="D18" s="890"/>
      <c r="E18" s="890"/>
      <c r="F18" s="890"/>
      <c r="G18" s="890"/>
      <c r="H18" s="890"/>
      <c r="I18" s="890"/>
      <c r="J18" s="890"/>
      <c r="K18" s="890"/>
      <c r="L18" s="890"/>
    </row>
    <row r="19" spans="1:15" ht="26.45" customHeight="1" x14ac:dyDescent="0.2">
      <c r="A19" s="891" t="s">
        <v>916</v>
      </c>
      <c r="B19" s="891"/>
      <c r="C19" s="891"/>
      <c r="D19" s="891"/>
      <c r="E19" s="891"/>
      <c r="F19" s="891"/>
      <c r="G19" s="891"/>
      <c r="H19" s="891"/>
      <c r="I19" s="891"/>
      <c r="J19" s="891"/>
      <c r="K19" s="891"/>
      <c r="L19" s="891"/>
      <c r="N19" s="599" t="str">
        <f>A19</f>
        <v>There have not been any major methodological changes as such. The calculations are still based on residual waste analysis. However, LU has made some changes to its methodology:
• LU has changed the contamination/humidity factor for plastic from 25% to 41%. This had an important impact on the calculation of plastic packaging waste.
• Glass recovered from incineration bottom ash used to be considered as recycling, but now it is reported under other recycling.
• A new residual waste analysis has also impacted in the results.</v>
      </c>
    </row>
    <row r="20" spans="1:15" ht="53.25" customHeight="1" x14ac:dyDescent="0.2">
      <c r="A20" s="826" t="s">
        <v>795</v>
      </c>
      <c r="B20" s="826"/>
      <c r="C20" s="826"/>
      <c r="D20" s="826"/>
      <c r="E20" s="826"/>
      <c r="F20" s="826"/>
      <c r="G20" s="826"/>
      <c r="H20" s="826"/>
      <c r="I20" s="826"/>
      <c r="J20" s="826"/>
      <c r="K20" s="826"/>
      <c r="L20" s="826"/>
    </row>
    <row r="21" spans="1:15" ht="53.25" customHeight="1" x14ac:dyDescent="0.2">
      <c r="A21" s="827" t="s">
        <v>221</v>
      </c>
      <c r="B21" s="827"/>
      <c r="C21" s="827"/>
      <c r="D21" s="827"/>
      <c r="E21" s="827"/>
      <c r="F21" s="827"/>
      <c r="G21" s="827"/>
      <c r="H21" s="827"/>
      <c r="I21" s="827"/>
      <c r="J21" s="827"/>
      <c r="K21" s="827"/>
      <c r="L21" s="827"/>
    </row>
    <row r="22" spans="1:15" ht="15" customHeight="1" x14ac:dyDescent="0.2">
      <c r="A22" s="179"/>
      <c r="B22" s="186"/>
      <c r="C22" s="186"/>
      <c r="D22" s="186"/>
      <c r="E22" s="186"/>
      <c r="F22" s="186"/>
      <c r="G22" s="186"/>
      <c r="H22" s="186"/>
      <c r="I22" s="186"/>
      <c r="J22" s="186"/>
      <c r="K22" s="186"/>
      <c r="L22" s="178"/>
    </row>
    <row r="23" spans="1:15" ht="39.75" customHeight="1" x14ac:dyDescent="0.2">
      <c r="A23" s="180"/>
      <c r="B23" s="823" t="s">
        <v>121</v>
      </c>
      <c r="C23" s="823"/>
      <c r="D23" s="823"/>
      <c r="E23" s="823"/>
      <c r="F23" s="176" t="s">
        <v>222</v>
      </c>
      <c r="G23" s="823" t="s">
        <v>223</v>
      </c>
      <c r="H23" s="823"/>
      <c r="I23" s="823"/>
      <c r="J23" s="823"/>
      <c r="K23" s="823"/>
      <c r="L23" s="182"/>
    </row>
    <row r="24" spans="1:15" ht="26.45" customHeight="1" x14ac:dyDescent="0.2">
      <c r="A24" s="180"/>
      <c r="B24" s="889" t="s">
        <v>112</v>
      </c>
      <c r="C24" s="889"/>
      <c r="D24" s="889"/>
      <c r="E24" s="889"/>
      <c r="F24" s="671">
        <v>7.0000000000000007E-2</v>
      </c>
      <c r="G24" s="850" t="s">
        <v>877</v>
      </c>
      <c r="H24" s="851"/>
      <c r="I24" s="851"/>
      <c r="J24" s="851"/>
      <c r="K24" s="852"/>
      <c r="L24" s="182"/>
      <c r="O24" s="599" t="str">
        <f>G24</f>
        <v>Variation du to a change in contamination rate and due to results of new residual waste analysis</v>
      </c>
    </row>
    <row r="25" spans="1:15" ht="26.45" customHeight="1" x14ac:dyDescent="0.2">
      <c r="A25" s="180"/>
      <c r="B25" s="889" t="s">
        <v>113</v>
      </c>
      <c r="C25" s="889"/>
      <c r="D25" s="889"/>
      <c r="E25" s="889"/>
      <c r="F25" s="671">
        <v>0.3</v>
      </c>
      <c r="G25" s="850" t="s">
        <v>917</v>
      </c>
      <c r="H25" s="851"/>
      <c r="I25" s="851"/>
      <c r="J25" s="851"/>
      <c r="K25" s="852"/>
      <c r="L25" s="182"/>
      <c r="O25" s="599"/>
    </row>
    <row r="26" spans="1:15" ht="26.45" customHeight="1" x14ac:dyDescent="0.2">
      <c r="A26" s="180"/>
      <c r="B26" s="889" t="s">
        <v>878</v>
      </c>
      <c r="C26" s="889"/>
      <c r="D26" s="889"/>
      <c r="E26" s="889"/>
      <c r="F26" s="671">
        <v>0.13</v>
      </c>
      <c r="G26" s="850" t="s">
        <v>880</v>
      </c>
      <c r="H26" s="851"/>
      <c r="I26" s="851"/>
      <c r="J26" s="851"/>
      <c r="K26" s="852"/>
      <c r="L26" s="182"/>
      <c r="O26" s="599"/>
    </row>
    <row r="27" spans="1:15" ht="26.45" customHeight="1" x14ac:dyDescent="0.2">
      <c r="A27" s="180"/>
      <c r="B27" s="889" t="s">
        <v>117</v>
      </c>
      <c r="C27" s="889"/>
      <c r="D27" s="889"/>
      <c r="E27" s="889"/>
      <c r="F27" s="672">
        <v>0.13</v>
      </c>
      <c r="G27" s="850" t="s">
        <v>879</v>
      </c>
      <c r="H27" s="851"/>
      <c r="I27" s="851"/>
      <c r="J27" s="851"/>
      <c r="K27" s="852"/>
      <c r="L27" s="182"/>
      <c r="O27" s="599"/>
    </row>
    <row r="28" spans="1:15" ht="26.45" customHeight="1" x14ac:dyDescent="0.2">
      <c r="A28" s="180"/>
      <c r="B28" s="670"/>
      <c r="C28" s="670"/>
      <c r="D28" s="670"/>
      <c r="E28" s="670"/>
      <c r="F28" s="670"/>
      <c r="G28" s="670"/>
      <c r="H28" s="670"/>
      <c r="I28" s="670"/>
      <c r="J28" s="670"/>
      <c r="K28" s="670"/>
      <c r="L28" s="182"/>
      <c r="O28" s="599"/>
    </row>
    <row r="29" spans="1:15" ht="21.75" customHeight="1" x14ac:dyDescent="0.2">
      <c r="A29" s="189" t="s">
        <v>191</v>
      </c>
      <c r="B29" s="190"/>
      <c r="C29" s="190"/>
      <c r="D29" s="184"/>
      <c r="E29" s="184"/>
      <c r="F29" s="184"/>
      <c r="G29" s="184"/>
      <c r="H29" s="184"/>
      <c r="I29" s="184"/>
      <c r="J29" s="184"/>
      <c r="K29" s="184"/>
      <c r="L29" s="185"/>
    </row>
  </sheetData>
  <sheetProtection algorithmName="SHA-512" hashValue="bTtVs+of4llBeW3IptMYRL9oX0lNDJcmtFdtnlfrzCEO79R6vI8aJ6mShiDbQ27cHgPhk25ZDIE1vZJLX4EluA==" saltValue="XW/pqOyrYBadl7OwZwuD+g==" spinCount="100000" sheet="1" formatCells="0" insertRows="0"/>
  <mergeCells count="28">
    <mergeCell ref="A4:K4"/>
    <mergeCell ref="D1:H1"/>
    <mergeCell ref="A17:L17"/>
    <mergeCell ref="A5:L5"/>
    <mergeCell ref="A6:L6"/>
    <mergeCell ref="A7:L7"/>
    <mergeCell ref="A8:L8"/>
    <mergeCell ref="A9:L9"/>
    <mergeCell ref="A10:L10"/>
    <mergeCell ref="A11:L11"/>
    <mergeCell ref="I13:J13"/>
    <mergeCell ref="I14:J14"/>
    <mergeCell ref="A15:L15"/>
    <mergeCell ref="A16:L16"/>
    <mergeCell ref="B24:E24"/>
    <mergeCell ref="G24:K24"/>
    <mergeCell ref="A18:L18"/>
    <mergeCell ref="A19:L19"/>
    <mergeCell ref="A20:L20"/>
    <mergeCell ref="A21:L21"/>
    <mergeCell ref="B23:E23"/>
    <mergeCell ref="G23:K23"/>
    <mergeCell ref="G25:K25"/>
    <mergeCell ref="G26:K26"/>
    <mergeCell ref="B27:E27"/>
    <mergeCell ref="G27:K27"/>
    <mergeCell ref="B25:E25"/>
    <mergeCell ref="B26:E26"/>
  </mergeCells>
  <pageMargins left="0.70866141732283472" right="0.70866141732283472" top="0.74803149606299213" bottom="0.74803149606299213" header="0.31496062992125984" footer="0.31496062992125984"/>
  <pageSetup paperSize="9" scale="96" fitToHeight="0" orientation="landscape" verticalDpi="4294967295" r:id="rId1"/>
  <headerFooter>
    <oddFooter>&amp;L&amp;F&amp;CPage &amp;P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129"/>
  <sheetViews>
    <sheetView workbookViewId="0"/>
  </sheetViews>
  <sheetFormatPr defaultColWidth="8.7109375" defaultRowHeight="12.75" x14ac:dyDescent="0.2"/>
  <cols>
    <col min="1" max="1" width="2.5703125" style="105" customWidth="1"/>
    <col min="2" max="2" width="1.42578125" style="105" customWidth="1"/>
    <col min="3" max="3" width="17.140625" style="105" customWidth="1"/>
    <col min="4" max="4" width="20" style="105" customWidth="1"/>
    <col min="5" max="5" width="66.7109375" style="105" customWidth="1"/>
    <col min="6" max="6" width="28.85546875" style="105" customWidth="1"/>
    <col min="7" max="7" width="1.42578125" style="105" customWidth="1"/>
    <col min="8" max="16384" width="8.7109375" style="105"/>
  </cols>
  <sheetData>
    <row r="1" spans="1:61" s="42" customFormat="1" thickBot="1" x14ac:dyDescent="0.25">
      <c r="E1" s="272"/>
      <c r="F1" s="272"/>
      <c r="G1" s="272"/>
      <c r="H1" s="272"/>
      <c r="I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row>
    <row r="2" spans="1:61" s="276" customFormat="1" ht="42" customHeight="1" x14ac:dyDescent="0.2">
      <c r="B2" s="273"/>
      <c r="C2" s="438"/>
      <c r="D2" s="305"/>
      <c r="E2" s="305"/>
      <c r="F2" s="305"/>
      <c r="G2" s="306"/>
      <c r="H2" s="275"/>
      <c r="I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row>
    <row r="3" spans="1:61" s="42" customFormat="1" ht="17.25" customHeight="1" x14ac:dyDescent="0.2">
      <c r="B3" s="281"/>
      <c r="C3" s="307"/>
      <c r="D3" s="308"/>
      <c r="E3" s="308"/>
      <c r="F3" s="263" t="str">
        <f>UPPER(Lists!K3)</f>
        <v>STATISTICAL OFFICE OF THE EUROPEAN UNION</v>
      </c>
      <c r="G3" s="309"/>
      <c r="H3" s="272"/>
      <c r="I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row>
    <row r="4" spans="1:61" s="42" customFormat="1" ht="22.5" customHeight="1" x14ac:dyDescent="0.25">
      <c r="B4" s="281"/>
      <c r="C4" s="686" t="str">
        <f>UPPER(Lists!K7)</f>
        <v>ANNUAL REPORTING OF PACKAGING AND PACKAGING WASTE</v>
      </c>
      <c r="D4" s="686"/>
      <c r="E4" s="686"/>
      <c r="F4" s="686"/>
      <c r="G4" s="309"/>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row>
    <row r="5" spans="1:61" s="42" customFormat="1" ht="21.75" customHeight="1" x14ac:dyDescent="0.2">
      <c r="B5" s="283"/>
      <c r="C5" s="676" t="str">
        <f>CONCATENATE(Lists!K8," DATA COLLECTION")</f>
        <v>2023 DATA COLLECTION</v>
      </c>
      <c r="D5" s="676"/>
      <c r="E5" s="676"/>
      <c r="F5" s="676"/>
      <c r="G5" s="309"/>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row>
    <row r="6" spans="1:61" s="42" customFormat="1" ht="15" customHeight="1" thickBot="1" x14ac:dyDescent="0.25">
      <c r="B6" s="283"/>
      <c r="C6" s="285"/>
      <c r="D6" s="285"/>
      <c r="E6" s="285"/>
      <c r="F6" s="285"/>
      <c r="G6" s="309"/>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row>
    <row r="7" spans="1:61" s="43" customFormat="1" ht="39" customHeight="1" thickBot="1" x14ac:dyDescent="0.25">
      <c r="B7" s="286"/>
      <c r="C7" s="687" t="s">
        <v>528</v>
      </c>
      <c r="D7" s="687"/>
      <c r="E7" s="687"/>
      <c r="F7" s="687"/>
      <c r="G7" s="31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row>
    <row r="8" spans="1:61" s="43" customFormat="1" ht="42.75" customHeight="1" x14ac:dyDescent="0.2">
      <c r="A8" s="311"/>
      <c r="B8" s="312"/>
      <c r="C8" s="679" t="s">
        <v>291</v>
      </c>
      <c r="D8" s="679"/>
      <c r="E8" s="679"/>
      <c r="F8" s="679"/>
      <c r="G8" s="313"/>
    </row>
    <row r="9" spans="1:61" s="43" customFormat="1" ht="31.5" customHeight="1" x14ac:dyDescent="0.2">
      <c r="A9" s="311"/>
      <c r="B9" s="312"/>
      <c r="C9" s="679" t="s">
        <v>290</v>
      </c>
      <c r="D9" s="678"/>
      <c r="E9" s="678"/>
      <c r="F9" s="678"/>
      <c r="G9" s="313"/>
    </row>
    <row r="10" spans="1:61" s="43" customFormat="1" ht="65.25" customHeight="1" x14ac:dyDescent="0.2">
      <c r="A10" s="311"/>
      <c r="B10" s="312"/>
      <c r="C10" s="679" t="s">
        <v>622</v>
      </c>
      <c r="D10" s="679"/>
      <c r="E10" s="679"/>
      <c r="F10" s="679"/>
      <c r="G10" s="313"/>
    </row>
    <row r="11" spans="1:61" s="43" customFormat="1" ht="24.75" customHeight="1" x14ac:dyDescent="0.25">
      <c r="A11" s="311"/>
      <c r="B11" s="312"/>
      <c r="C11" s="688" t="s">
        <v>106</v>
      </c>
      <c r="D11" s="688"/>
      <c r="E11" s="688"/>
      <c r="F11" s="688"/>
      <c r="G11" s="313"/>
    </row>
    <row r="12" spans="1:61" s="43" customFormat="1" ht="18" customHeight="1" x14ac:dyDescent="0.2">
      <c r="A12" s="311"/>
      <c r="B12" s="312"/>
      <c r="C12" s="685" t="s">
        <v>628</v>
      </c>
      <c r="D12" s="685"/>
      <c r="E12" s="685"/>
      <c r="F12" s="685"/>
      <c r="G12" s="313"/>
    </row>
    <row r="13" spans="1:61" s="43" customFormat="1" ht="18" customHeight="1" x14ac:dyDescent="0.2">
      <c r="A13" s="311"/>
      <c r="B13" s="312"/>
      <c r="C13" s="685" t="s">
        <v>629</v>
      </c>
      <c r="D13" s="685"/>
      <c r="E13" s="685"/>
      <c r="F13" s="685"/>
      <c r="G13" s="313"/>
    </row>
    <row r="14" spans="1:61" s="43" customFormat="1" ht="18" customHeight="1" x14ac:dyDescent="0.2">
      <c r="A14" s="311"/>
      <c r="B14" s="312"/>
      <c r="C14" s="685" t="s">
        <v>630</v>
      </c>
      <c r="D14" s="685"/>
      <c r="E14" s="685"/>
      <c r="F14" s="685"/>
      <c r="G14" s="313"/>
    </row>
    <row r="15" spans="1:61" s="43" customFormat="1" ht="18" customHeight="1" x14ac:dyDescent="0.2">
      <c r="A15" s="311" t="s">
        <v>16</v>
      </c>
      <c r="B15" s="312" t="s">
        <v>631</v>
      </c>
      <c r="C15" s="685" t="s">
        <v>632</v>
      </c>
      <c r="D15" s="685"/>
      <c r="E15" s="685"/>
      <c r="F15" s="685"/>
      <c r="G15" s="313"/>
    </row>
    <row r="16" spans="1:61" s="43" customFormat="1" ht="18" customHeight="1" x14ac:dyDescent="0.2">
      <c r="A16" s="311"/>
      <c r="B16" s="312"/>
      <c r="C16" s="685" t="s">
        <v>633</v>
      </c>
      <c r="D16" s="685"/>
      <c r="E16" s="685"/>
      <c r="F16" s="685"/>
      <c r="G16" s="313"/>
    </row>
    <row r="17" spans="1:7" s="43" customFormat="1" ht="18" customHeight="1" x14ac:dyDescent="0.2">
      <c r="A17" s="311"/>
      <c r="B17" s="312"/>
      <c r="C17" s="685" t="s">
        <v>634</v>
      </c>
      <c r="D17" s="685"/>
      <c r="E17" s="685"/>
      <c r="F17" s="685"/>
      <c r="G17" s="313"/>
    </row>
    <row r="18" spans="1:7" s="43" customFormat="1" ht="15" customHeight="1" x14ac:dyDescent="0.2">
      <c r="A18" s="311"/>
      <c r="B18" s="312"/>
      <c r="C18" s="440"/>
      <c r="D18" s="440"/>
      <c r="E18" s="440"/>
      <c r="F18" s="440"/>
      <c r="G18" s="313"/>
    </row>
    <row r="19" spans="1:7" s="43" customFormat="1" ht="17.25" customHeight="1" x14ac:dyDescent="0.2">
      <c r="A19" s="311"/>
      <c r="B19" s="312"/>
      <c r="C19" s="673" t="s">
        <v>529</v>
      </c>
      <c r="D19" s="673"/>
      <c r="E19" s="673"/>
      <c r="F19" s="673"/>
      <c r="G19" s="313"/>
    </row>
    <row r="20" spans="1:7" s="43" customFormat="1" ht="4.5" customHeight="1" x14ac:dyDescent="0.2">
      <c r="A20" s="311"/>
      <c r="B20" s="312"/>
      <c r="C20" s="314"/>
      <c r="D20" s="314"/>
      <c r="E20" s="314"/>
      <c r="F20" s="314"/>
      <c r="G20" s="313"/>
    </row>
    <row r="21" spans="1:7" s="43" customFormat="1" ht="42" customHeight="1" x14ac:dyDescent="0.2">
      <c r="A21" s="311"/>
      <c r="B21" s="312"/>
      <c r="C21" s="678" t="s">
        <v>530</v>
      </c>
      <c r="D21" s="678"/>
      <c r="E21" s="678"/>
      <c r="F21" s="678"/>
      <c r="G21" s="313"/>
    </row>
    <row r="22" spans="1:7" s="43" customFormat="1" ht="8.25" customHeight="1" x14ac:dyDescent="0.2">
      <c r="A22" s="311"/>
      <c r="B22" s="312"/>
      <c r="C22" s="314"/>
      <c r="D22" s="314"/>
      <c r="E22" s="314"/>
      <c r="F22" s="314"/>
      <c r="G22" s="313"/>
    </row>
    <row r="23" spans="1:7" s="43" customFormat="1" ht="17.25" customHeight="1" x14ac:dyDescent="0.2">
      <c r="A23" s="311"/>
      <c r="B23" s="312"/>
      <c r="C23" s="680" t="s">
        <v>531</v>
      </c>
      <c r="D23" s="680"/>
      <c r="E23" s="680"/>
      <c r="F23" s="680"/>
      <c r="G23" s="313"/>
    </row>
    <row r="24" spans="1:7" s="43" customFormat="1" ht="17.25" customHeight="1" x14ac:dyDescent="0.2">
      <c r="A24" s="311"/>
      <c r="B24" s="312"/>
      <c r="C24" s="314" t="s">
        <v>532</v>
      </c>
      <c r="D24" s="315" t="str">
        <f>Lists!K12</f>
        <v>WASTE</v>
      </c>
      <c r="E24" s="314"/>
      <c r="F24" s="314"/>
      <c r="G24" s="313"/>
    </row>
    <row r="25" spans="1:7" s="43" customFormat="1" ht="15" customHeight="1" x14ac:dyDescent="0.2">
      <c r="A25" s="311"/>
      <c r="B25" s="312"/>
      <c r="C25" s="314" t="s">
        <v>533</v>
      </c>
      <c r="D25" s="315" t="str">
        <f>Lists!K13</f>
        <v>WASTE_PACKDAT_A</v>
      </c>
      <c r="E25" s="314"/>
      <c r="F25" s="314"/>
      <c r="G25" s="313"/>
    </row>
    <row r="26" spans="1:7" s="43" customFormat="1" ht="6.75" customHeight="1" x14ac:dyDescent="0.2">
      <c r="A26" s="311"/>
      <c r="B26" s="312"/>
      <c r="C26" s="314"/>
      <c r="D26" s="315"/>
      <c r="E26" s="314"/>
      <c r="F26" s="314"/>
      <c r="G26" s="313"/>
    </row>
    <row r="27" spans="1:7" s="43" customFormat="1" ht="14.25" x14ac:dyDescent="0.2">
      <c r="A27" s="311"/>
      <c r="B27" s="312"/>
      <c r="C27" s="678" t="s">
        <v>534</v>
      </c>
      <c r="D27" s="678"/>
      <c r="E27" s="678"/>
      <c r="F27" s="678"/>
      <c r="G27" s="313"/>
    </row>
    <row r="28" spans="1:7" s="43" customFormat="1" ht="17.25" customHeight="1" x14ac:dyDescent="0.2">
      <c r="A28" s="311"/>
      <c r="B28" s="312"/>
      <c r="C28" s="314" t="s">
        <v>535</v>
      </c>
      <c r="D28" s="684" t="str">
        <f>Lists!K14</f>
        <v>https://webgate.ec.europa.eu/edamis/helpcenter/website/index.htm</v>
      </c>
      <c r="E28" s="684"/>
      <c r="F28" s="684"/>
      <c r="G28" s="313"/>
    </row>
    <row r="29" spans="1:7" s="43" customFormat="1" ht="17.25" customHeight="1" x14ac:dyDescent="0.2">
      <c r="A29" s="311"/>
      <c r="B29" s="312"/>
      <c r="C29" s="314" t="s">
        <v>536</v>
      </c>
      <c r="D29" s="315" t="str">
        <f>Lists!K15</f>
        <v>estat-support-edamis@ec.europa.eu</v>
      </c>
      <c r="E29" s="314"/>
      <c r="F29" s="314"/>
      <c r="G29" s="313"/>
    </row>
    <row r="30" spans="1:7" s="43" customFormat="1" ht="17.25" customHeight="1" x14ac:dyDescent="0.2">
      <c r="A30" s="311"/>
      <c r="B30" s="312"/>
      <c r="C30" s="314" t="s">
        <v>537</v>
      </c>
      <c r="D30" s="315" t="str">
        <f>Lists!K17</f>
        <v>(+352) 4301 33213</v>
      </c>
      <c r="E30" s="314"/>
      <c r="F30" s="314"/>
      <c r="G30" s="313"/>
    </row>
    <row r="31" spans="1:7" s="43" customFormat="1" ht="20.25" customHeight="1" x14ac:dyDescent="0.2">
      <c r="A31" s="311"/>
      <c r="B31" s="312"/>
      <c r="C31" s="316" t="s">
        <v>482</v>
      </c>
      <c r="D31" s="315"/>
      <c r="E31" s="314"/>
      <c r="F31" s="314"/>
      <c r="G31" s="313"/>
    </row>
    <row r="32" spans="1:7" s="43" customFormat="1" ht="17.25" customHeight="1" x14ac:dyDescent="0.2">
      <c r="A32" s="311"/>
      <c r="B32" s="312"/>
      <c r="C32" s="314" t="s">
        <v>536</v>
      </c>
      <c r="D32" s="315" t="str">
        <f>Lists!K18</f>
        <v>ESTAT-WASTE-STATISTICS@EC.EUROPA.EU</v>
      </c>
      <c r="E32" s="314"/>
      <c r="F32" s="314"/>
      <c r="G32" s="313"/>
    </row>
    <row r="33" spans="1:7" s="43" customFormat="1" ht="7.5" customHeight="1" x14ac:dyDescent="0.2">
      <c r="A33" s="311"/>
      <c r="B33" s="312"/>
      <c r="C33" s="314"/>
      <c r="D33" s="314"/>
      <c r="E33" s="314"/>
      <c r="F33" s="314"/>
      <c r="G33" s="313"/>
    </row>
    <row r="34" spans="1:7" s="43" customFormat="1" ht="17.25" customHeight="1" x14ac:dyDescent="0.2">
      <c r="A34" s="311"/>
      <c r="B34" s="312"/>
      <c r="C34" s="673" t="s">
        <v>538</v>
      </c>
      <c r="D34" s="673"/>
      <c r="E34" s="673"/>
      <c r="F34" s="673"/>
      <c r="G34" s="313"/>
    </row>
    <row r="35" spans="1:7" s="43" customFormat="1" ht="4.5" customHeight="1" x14ac:dyDescent="0.2">
      <c r="A35" s="311"/>
      <c r="B35" s="312"/>
      <c r="C35" s="314"/>
      <c r="D35" s="314"/>
      <c r="E35" s="314"/>
      <c r="F35" s="314"/>
      <c r="G35" s="313"/>
    </row>
    <row r="36" spans="1:7" s="43" customFormat="1" ht="25.5" customHeight="1" x14ac:dyDescent="0.2">
      <c r="A36" s="311"/>
      <c r="B36" s="312"/>
      <c r="C36" s="680" t="s">
        <v>539</v>
      </c>
      <c r="D36" s="680"/>
      <c r="E36" s="680"/>
      <c r="F36" s="680"/>
      <c r="G36" s="313"/>
    </row>
    <row r="37" spans="1:7" s="43" customFormat="1" ht="17.25" customHeight="1" thickBot="1" x14ac:dyDescent="0.25">
      <c r="A37" s="311"/>
      <c r="B37" s="312"/>
      <c r="C37" s="317" t="s">
        <v>22</v>
      </c>
      <c r="D37" s="317" t="s">
        <v>23</v>
      </c>
      <c r="E37" s="314"/>
      <c r="F37" s="314"/>
      <c r="G37" s="313"/>
    </row>
    <row r="38" spans="1:7" s="43" customFormat="1" ht="17.25" customHeight="1" x14ac:dyDescent="0.2">
      <c r="A38" s="311"/>
      <c r="B38" s="312"/>
      <c r="C38" s="318" t="s">
        <v>24</v>
      </c>
      <c r="D38" s="318">
        <v>0</v>
      </c>
      <c r="E38" s="314"/>
      <c r="F38" s="314"/>
      <c r="G38" s="313"/>
    </row>
    <row r="39" spans="1:7" s="43" customFormat="1" ht="17.25" customHeight="1" x14ac:dyDescent="0.2">
      <c r="A39" s="311"/>
      <c r="B39" s="312"/>
      <c r="C39" s="319" t="s">
        <v>25</v>
      </c>
      <c r="D39" s="320"/>
      <c r="E39" s="321" t="s">
        <v>540</v>
      </c>
      <c r="F39" s="314"/>
      <c r="G39" s="313"/>
    </row>
    <row r="40" spans="1:7" s="43" customFormat="1" ht="10.5" customHeight="1" x14ac:dyDescent="0.2">
      <c r="A40" s="311"/>
      <c r="B40" s="312"/>
      <c r="C40" s="314"/>
      <c r="D40" s="314"/>
      <c r="E40" s="314"/>
      <c r="F40" s="314"/>
      <c r="G40" s="313"/>
    </row>
    <row r="41" spans="1:7" s="43" customFormat="1" ht="17.25" customHeight="1" x14ac:dyDescent="0.2">
      <c r="A41" s="311"/>
      <c r="B41" s="312"/>
      <c r="C41" s="678" t="s">
        <v>296</v>
      </c>
      <c r="D41" s="678"/>
      <c r="E41" s="678"/>
      <c r="F41" s="678"/>
      <c r="G41" s="313"/>
    </row>
    <row r="42" spans="1:7" s="43" customFormat="1" ht="17.25" customHeight="1" x14ac:dyDescent="0.2">
      <c r="A42" s="311"/>
      <c r="B42" s="312"/>
      <c r="C42" s="678" t="s">
        <v>292</v>
      </c>
      <c r="D42" s="678"/>
      <c r="E42" s="678"/>
      <c r="F42" s="678"/>
      <c r="G42" s="313"/>
    </row>
    <row r="43" spans="1:7" s="43" customFormat="1" ht="32.25" customHeight="1" x14ac:dyDescent="0.2">
      <c r="A43" s="311"/>
      <c r="B43" s="312"/>
      <c r="C43" s="678" t="s">
        <v>623</v>
      </c>
      <c r="D43" s="678"/>
      <c r="E43" s="678"/>
      <c r="F43" s="678"/>
      <c r="G43" s="313"/>
    </row>
    <row r="44" spans="1:7" s="43" customFormat="1" ht="17.25" customHeight="1" x14ac:dyDescent="0.2">
      <c r="A44" s="311"/>
      <c r="B44" s="312"/>
      <c r="C44" s="678" t="s">
        <v>293</v>
      </c>
      <c r="D44" s="678"/>
      <c r="E44" s="678"/>
      <c r="F44" s="678"/>
      <c r="G44" s="313"/>
    </row>
    <row r="45" spans="1:7" s="43" customFormat="1" ht="46.5" customHeight="1" x14ac:dyDescent="0.2">
      <c r="A45" s="311"/>
      <c r="B45" s="312"/>
      <c r="C45" s="678" t="s">
        <v>706</v>
      </c>
      <c r="D45" s="678"/>
      <c r="E45" s="678"/>
      <c r="F45" s="678"/>
      <c r="G45" s="313"/>
    </row>
    <row r="46" spans="1:7" s="43" customFormat="1" ht="5.25" customHeight="1" x14ac:dyDescent="0.2">
      <c r="A46" s="311"/>
      <c r="B46" s="312"/>
      <c r="C46" s="314"/>
      <c r="D46" s="314"/>
      <c r="E46" s="314"/>
      <c r="F46" s="314"/>
      <c r="G46" s="313"/>
    </row>
    <row r="47" spans="1:7" s="43" customFormat="1" ht="17.25" customHeight="1" x14ac:dyDescent="0.2">
      <c r="A47" s="311"/>
      <c r="B47" s="312"/>
      <c r="C47" s="673" t="s">
        <v>541</v>
      </c>
      <c r="D47" s="673"/>
      <c r="E47" s="673"/>
      <c r="F47" s="673"/>
      <c r="G47" s="313"/>
    </row>
    <row r="48" spans="1:7" s="43" customFormat="1" ht="7.5" customHeight="1" x14ac:dyDescent="0.2">
      <c r="A48" s="311"/>
      <c r="B48" s="312"/>
      <c r="C48" s="314"/>
      <c r="D48" s="314"/>
      <c r="E48" s="314"/>
      <c r="F48" s="314"/>
      <c r="G48" s="313"/>
    </row>
    <row r="49" spans="1:7" s="43" customFormat="1" ht="30" customHeight="1" x14ac:dyDescent="0.2">
      <c r="A49" s="311"/>
      <c r="B49" s="312"/>
      <c r="C49" s="678" t="s">
        <v>542</v>
      </c>
      <c r="D49" s="678"/>
      <c r="E49" s="678"/>
      <c r="F49" s="678"/>
      <c r="G49" s="313"/>
    </row>
    <row r="50" spans="1:7" s="43" customFormat="1" ht="36.75" customHeight="1" x14ac:dyDescent="0.2">
      <c r="A50" s="311"/>
      <c r="B50" s="312"/>
      <c r="C50" s="678" t="s">
        <v>543</v>
      </c>
      <c r="D50" s="678"/>
      <c r="E50" s="678"/>
      <c r="F50" s="678"/>
      <c r="G50" s="313"/>
    </row>
    <row r="51" spans="1:7" s="43" customFormat="1" ht="5.25" customHeight="1" x14ac:dyDescent="0.2">
      <c r="A51" s="311"/>
      <c r="B51" s="312"/>
      <c r="C51" s="314"/>
      <c r="D51" s="314"/>
      <c r="E51" s="314"/>
      <c r="F51" s="314"/>
      <c r="G51" s="313"/>
    </row>
    <row r="52" spans="1:7" s="43" customFormat="1" ht="17.25" customHeight="1" x14ac:dyDescent="0.2">
      <c r="A52" s="311"/>
      <c r="B52" s="312"/>
      <c r="C52" s="673" t="s">
        <v>544</v>
      </c>
      <c r="D52" s="673"/>
      <c r="E52" s="673"/>
      <c r="F52" s="673"/>
      <c r="G52" s="313"/>
    </row>
    <row r="53" spans="1:7" s="43" customFormat="1" ht="4.5" customHeight="1" x14ac:dyDescent="0.2">
      <c r="A53" s="311"/>
      <c r="B53" s="312"/>
      <c r="C53" s="314"/>
      <c r="D53" s="314"/>
      <c r="E53" s="314"/>
      <c r="F53" s="314"/>
      <c r="G53" s="313"/>
    </row>
    <row r="54" spans="1:7" s="325" customFormat="1" ht="36.75" customHeight="1" x14ac:dyDescent="0.2">
      <c r="A54" s="322"/>
      <c r="B54" s="323"/>
      <c r="C54" s="678" t="s">
        <v>545</v>
      </c>
      <c r="D54" s="678"/>
      <c r="E54" s="678"/>
      <c r="F54" s="678"/>
      <c r="G54" s="324"/>
    </row>
    <row r="55" spans="1:7" s="325" customFormat="1" ht="7.5" customHeight="1" x14ac:dyDescent="0.2">
      <c r="A55" s="322"/>
      <c r="B55" s="323"/>
      <c r="C55" s="439"/>
      <c r="D55" s="439"/>
      <c r="E55" s="439"/>
      <c r="F55" s="439"/>
      <c r="G55" s="324"/>
    </row>
    <row r="56" spans="1:7" s="325" customFormat="1" ht="14.25" x14ac:dyDescent="0.2">
      <c r="A56" s="322"/>
      <c r="B56" s="323"/>
      <c r="C56" s="678" t="s">
        <v>546</v>
      </c>
      <c r="D56" s="678"/>
      <c r="E56" s="678"/>
      <c r="F56" s="678"/>
      <c r="G56" s="324"/>
    </row>
    <row r="57" spans="1:7" s="325" customFormat="1" ht="17.25" customHeight="1" x14ac:dyDescent="0.2">
      <c r="A57" s="322"/>
      <c r="B57" s="323"/>
      <c r="C57" s="683" t="s">
        <v>547</v>
      </c>
      <c r="D57" s="683"/>
      <c r="E57" s="683"/>
      <c r="F57" s="683"/>
      <c r="G57" s="324"/>
    </row>
    <row r="58" spans="1:7" s="325" customFormat="1" ht="14.25" x14ac:dyDescent="0.2">
      <c r="A58" s="322"/>
      <c r="B58" s="323"/>
      <c r="C58" s="683" t="s">
        <v>548</v>
      </c>
      <c r="D58" s="683"/>
      <c r="E58" s="683"/>
      <c r="F58" s="683"/>
      <c r="G58" s="324"/>
    </row>
    <row r="59" spans="1:7" s="325" customFormat="1" ht="11.25" customHeight="1" x14ac:dyDescent="0.2">
      <c r="A59" s="322"/>
      <c r="B59" s="323"/>
      <c r="C59" s="439"/>
      <c r="D59" s="439"/>
      <c r="E59" s="439"/>
      <c r="F59" s="439"/>
      <c r="G59" s="324"/>
    </row>
    <row r="60" spans="1:7" s="325" customFormat="1" ht="15" x14ac:dyDescent="0.2">
      <c r="A60" s="322"/>
      <c r="B60" s="323"/>
      <c r="C60" s="326" t="s">
        <v>549</v>
      </c>
      <c r="D60" s="327"/>
      <c r="E60" s="327"/>
      <c r="F60" s="439"/>
      <c r="G60" s="324"/>
    </row>
    <row r="61" spans="1:7" s="43" customFormat="1" ht="27" customHeight="1" x14ac:dyDescent="0.2">
      <c r="A61" s="311"/>
      <c r="B61" s="312"/>
      <c r="C61" s="680" t="s">
        <v>27</v>
      </c>
      <c r="D61" s="680"/>
      <c r="E61" s="680"/>
      <c r="F61" s="680"/>
      <c r="G61" s="313"/>
    </row>
    <row r="62" spans="1:7" s="43" customFormat="1" ht="45.75" customHeight="1" x14ac:dyDescent="0.2">
      <c r="A62" s="311"/>
      <c r="B62" s="312"/>
      <c r="C62" s="328" t="s">
        <v>550</v>
      </c>
      <c r="D62" s="678" t="s">
        <v>551</v>
      </c>
      <c r="E62" s="678"/>
      <c r="F62" s="678"/>
      <c r="G62" s="313"/>
    </row>
    <row r="63" spans="1:7" s="43" customFormat="1" ht="17.25" customHeight="1" x14ac:dyDescent="0.2">
      <c r="A63" s="311"/>
      <c r="B63" s="312"/>
      <c r="C63" s="440" t="s">
        <v>552</v>
      </c>
      <c r="D63" s="440"/>
      <c r="E63" s="440"/>
      <c r="F63" s="440"/>
      <c r="G63" s="313"/>
    </row>
    <row r="64" spans="1:7" s="43" customFormat="1" ht="17.25" customHeight="1" x14ac:dyDescent="0.2">
      <c r="A64" s="311"/>
      <c r="B64" s="312"/>
      <c r="C64" s="440" t="s">
        <v>553</v>
      </c>
      <c r="D64" s="440"/>
      <c r="E64" s="440"/>
      <c r="F64" s="440"/>
      <c r="G64" s="313"/>
    </row>
    <row r="65" spans="1:7" s="43" customFormat="1" ht="17.25" customHeight="1" x14ac:dyDescent="0.2">
      <c r="A65" s="311"/>
      <c r="B65" s="312"/>
      <c r="C65" s="440" t="s">
        <v>285</v>
      </c>
      <c r="D65" s="440"/>
      <c r="E65" s="440"/>
      <c r="F65" s="440"/>
      <c r="G65" s="313"/>
    </row>
    <row r="66" spans="1:7" s="43" customFormat="1" ht="12.75" customHeight="1" x14ac:dyDescent="0.2">
      <c r="A66" s="311"/>
      <c r="B66" s="312"/>
      <c r="C66" s="440"/>
      <c r="D66" s="440"/>
      <c r="E66" s="440"/>
      <c r="F66" s="440"/>
      <c r="G66" s="313"/>
    </row>
    <row r="67" spans="1:7" s="43" customFormat="1" ht="17.25" customHeight="1" x14ac:dyDescent="0.2">
      <c r="A67" s="311"/>
      <c r="B67" s="312"/>
      <c r="C67" s="326" t="s">
        <v>554</v>
      </c>
      <c r="D67" s="329"/>
      <c r="E67" s="329"/>
      <c r="F67" s="440"/>
      <c r="G67" s="313"/>
    </row>
    <row r="68" spans="1:7" s="43" customFormat="1" ht="26.25" customHeight="1" x14ac:dyDescent="0.2">
      <c r="A68" s="311"/>
      <c r="B68" s="312"/>
      <c r="C68" s="678" t="s">
        <v>659</v>
      </c>
      <c r="D68" s="680"/>
      <c r="E68" s="680"/>
      <c r="F68" s="680"/>
      <c r="G68" s="313"/>
    </row>
    <row r="69" spans="1:7" s="43" customFormat="1" ht="76.5" customHeight="1" x14ac:dyDescent="0.2">
      <c r="A69" s="311"/>
      <c r="B69" s="312"/>
      <c r="C69" s="678" t="s">
        <v>707</v>
      </c>
      <c r="D69" s="678"/>
      <c r="E69" s="678"/>
      <c r="F69" s="678"/>
      <c r="G69" s="313"/>
    </row>
    <row r="70" spans="1:7" s="43" customFormat="1" ht="36" customHeight="1" x14ac:dyDescent="0.2">
      <c r="A70" s="311"/>
      <c r="B70" s="312"/>
      <c r="C70" s="678" t="s">
        <v>555</v>
      </c>
      <c r="D70" s="678"/>
      <c r="E70" s="678"/>
      <c r="F70" s="678"/>
      <c r="G70" s="313"/>
    </row>
    <row r="71" spans="1:7" s="43" customFormat="1" ht="5.25" customHeight="1" x14ac:dyDescent="0.2">
      <c r="A71" s="311"/>
      <c r="B71" s="312"/>
      <c r="C71" s="314"/>
      <c r="D71" s="314"/>
      <c r="E71" s="314"/>
      <c r="F71" s="314"/>
      <c r="G71" s="313"/>
    </row>
    <row r="72" spans="1:7" s="43" customFormat="1" ht="17.25" customHeight="1" x14ac:dyDescent="0.2">
      <c r="A72" s="311"/>
      <c r="B72" s="312"/>
      <c r="C72" s="673" t="s">
        <v>556</v>
      </c>
      <c r="D72" s="673"/>
      <c r="E72" s="673"/>
      <c r="F72" s="673"/>
      <c r="G72" s="313"/>
    </row>
    <row r="73" spans="1:7" s="43" customFormat="1" ht="4.5" customHeight="1" x14ac:dyDescent="0.2">
      <c r="A73" s="311"/>
      <c r="B73" s="312"/>
      <c r="C73" s="314"/>
      <c r="D73" s="314"/>
      <c r="E73" s="314"/>
      <c r="F73" s="314"/>
      <c r="G73" s="313"/>
    </row>
    <row r="74" spans="1:7" s="43" customFormat="1" ht="17.25" customHeight="1" x14ac:dyDescent="0.2">
      <c r="A74" s="311"/>
      <c r="B74" s="312"/>
      <c r="C74" s="680" t="s">
        <v>557</v>
      </c>
      <c r="D74" s="680"/>
      <c r="E74" s="680"/>
      <c r="F74" s="680"/>
      <c r="G74" s="313"/>
    </row>
    <row r="75" spans="1:7" s="43" customFormat="1" ht="17.25" customHeight="1" x14ac:dyDescent="0.2">
      <c r="A75" s="311"/>
      <c r="B75" s="312"/>
      <c r="C75" s="681" t="str">
        <f>Lists!K19</f>
        <v>https://ec.europa.eu/eurostat/web/waste/methodology</v>
      </c>
      <c r="D75" s="681"/>
      <c r="E75" s="681"/>
      <c r="F75" s="681"/>
      <c r="G75" s="313"/>
    </row>
    <row r="76" spans="1:7" s="43" customFormat="1" ht="5.25" customHeight="1" x14ac:dyDescent="0.2">
      <c r="A76" s="311"/>
      <c r="B76" s="312"/>
      <c r="C76" s="314"/>
      <c r="D76" s="315"/>
      <c r="E76" s="314"/>
      <c r="F76" s="314"/>
      <c r="G76" s="313"/>
    </row>
    <row r="77" spans="1:7" s="43" customFormat="1" ht="75" customHeight="1" x14ac:dyDescent="0.2">
      <c r="A77" s="311"/>
      <c r="B77" s="312"/>
      <c r="C77" s="678" t="s">
        <v>558</v>
      </c>
      <c r="D77" s="678"/>
      <c r="E77" s="678"/>
      <c r="F77" s="678"/>
      <c r="G77" s="313"/>
    </row>
    <row r="78" spans="1:7" s="43" customFormat="1" ht="52.5" customHeight="1" x14ac:dyDescent="0.2">
      <c r="A78" s="311"/>
      <c r="B78" s="312"/>
      <c r="C78" s="678" t="s">
        <v>294</v>
      </c>
      <c r="D78" s="678"/>
      <c r="E78" s="678"/>
      <c r="F78" s="678"/>
      <c r="G78" s="313"/>
    </row>
    <row r="79" spans="1:7" s="43" customFormat="1" ht="37.5" customHeight="1" x14ac:dyDescent="0.2">
      <c r="A79" s="311"/>
      <c r="B79" s="312"/>
      <c r="C79" s="678" t="s">
        <v>701</v>
      </c>
      <c r="D79" s="678"/>
      <c r="E79" s="678"/>
      <c r="F79" s="678"/>
      <c r="G79" s="313"/>
    </row>
    <row r="80" spans="1:7" s="43" customFormat="1" ht="22.5" customHeight="1" x14ac:dyDescent="0.2">
      <c r="A80" s="311"/>
      <c r="B80" s="312"/>
      <c r="C80" s="678" t="s">
        <v>295</v>
      </c>
      <c r="D80" s="678"/>
      <c r="E80" s="678"/>
      <c r="F80" s="678"/>
      <c r="G80" s="313"/>
    </row>
    <row r="81" spans="1:7" s="43" customFormat="1" ht="20.25" customHeight="1" x14ac:dyDescent="0.2">
      <c r="A81" s="311"/>
      <c r="B81" s="312"/>
      <c r="C81" s="682" t="str">
        <f>Lists!K18</f>
        <v>ESTAT-WASTE-STATISTICS@EC.EUROPA.EU</v>
      </c>
      <c r="D81" s="682"/>
      <c r="E81" s="682"/>
      <c r="F81" s="682"/>
      <c r="G81" s="313"/>
    </row>
    <row r="82" spans="1:7" s="43" customFormat="1" ht="5.25" customHeight="1" x14ac:dyDescent="0.2">
      <c r="A82" s="311"/>
      <c r="B82" s="312"/>
      <c r="C82" s="314"/>
      <c r="D82" s="314"/>
      <c r="E82" s="314"/>
      <c r="F82" s="314"/>
      <c r="G82" s="313"/>
    </row>
    <row r="83" spans="1:7" s="43" customFormat="1" ht="17.25" customHeight="1" x14ac:dyDescent="0.2">
      <c r="A83" s="311"/>
      <c r="B83" s="312"/>
      <c r="C83" s="673" t="s">
        <v>30</v>
      </c>
      <c r="D83" s="673"/>
      <c r="E83" s="673"/>
      <c r="F83" s="673"/>
      <c r="G83" s="313"/>
    </row>
    <row r="84" spans="1:7" s="43" customFormat="1" ht="4.5" customHeight="1" x14ac:dyDescent="0.2">
      <c r="A84" s="311"/>
      <c r="B84" s="312"/>
      <c r="C84" s="314"/>
      <c r="D84" s="314"/>
      <c r="E84" s="314"/>
      <c r="F84" s="314"/>
      <c r="G84" s="313"/>
    </row>
    <row r="85" spans="1:7" s="43" customFormat="1" ht="17.25" customHeight="1" x14ac:dyDescent="0.2">
      <c r="A85" s="311"/>
      <c r="B85" s="312"/>
      <c r="C85" s="680" t="s">
        <v>31</v>
      </c>
      <c r="D85" s="680"/>
      <c r="E85" s="680"/>
      <c r="F85" s="680"/>
      <c r="G85" s="313"/>
    </row>
    <row r="86" spans="1:7" s="43" customFormat="1" ht="21.75" customHeight="1" x14ac:dyDescent="0.2">
      <c r="A86" s="311"/>
      <c r="B86" s="312"/>
      <c r="C86" s="680" t="s">
        <v>708</v>
      </c>
      <c r="D86" s="680"/>
      <c r="E86" s="680"/>
      <c r="F86" s="680"/>
      <c r="G86" s="313"/>
    </row>
    <row r="87" spans="1:7" s="43" customFormat="1" ht="91.5" customHeight="1" x14ac:dyDescent="0.2">
      <c r="A87" s="311"/>
      <c r="B87" s="312"/>
      <c r="C87" s="678" t="s">
        <v>709</v>
      </c>
      <c r="D87" s="678"/>
      <c r="E87" s="678"/>
      <c r="F87" s="678"/>
      <c r="G87" s="313"/>
    </row>
    <row r="88" spans="1:7" s="43" customFormat="1" ht="37.5" customHeight="1" x14ac:dyDescent="0.2">
      <c r="A88" s="311"/>
      <c r="B88" s="312"/>
      <c r="C88" s="678" t="s">
        <v>684</v>
      </c>
      <c r="D88" s="678"/>
      <c r="E88" s="678"/>
      <c r="F88" s="678"/>
      <c r="G88" s="313"/>
    </row>
    <row r="89" spans="1:7" s="43" customFormat="1" ht="90.75" customHeight="1" x14ac:dyDescent="0.2">
      <c r="A89" s="311"/>
      <c r="B89" s="312"/>
      <c r="C89" s="678" t="s">
        <v>700</v>
      </c>
      <c r="D89" s="678"/>
      <c r="E89" s="678"/>
      <c r="F89" s="678"/>
      <c r="G89" s="313"/>
    </row>
    <row r="90" spans="1:7" s="43" customFormat="1" ht="22.5" customHeight="1" x14ac:dyDescent="0.2">
      <c r="A90" s="311"/>
      <c r="B90" s="312"/>
      <c r="C90" s="678" t="s">
        <v>559</v>
      </c>
      <c r="D90" s="678"/>
      <c r="E90" s="678"/>
      <c r="F90" s="678"/>
      <c r="G90" s="313"/>
    </row>
    <row r="91" spans="1:7" s="43" customFormat="1" ht="21" customHeight="1" x14ac:dyDescent="0.2">
      <c r="A91" s="311"/>
      <c r="B91" s="312"/>
      <c r="C91" s="679" t="s">
        <v>287</v>
      </c>
      <c r="D91" s="679"/>
      <c r="E91" s="679"/>
      <c r="F91" s="679"/>
      <c r="G91" s="313"/>
    </row>
    <row r="92" spans="1:7" s="43" customFormat="1" ht="28.5" customHeight="1" x14ac:dyDescent="0.2">
      <c r="A92" s="311"/>
      <c r="B92" s="312"/>
      <c r="C92" s="678" t="s">
        <v>621</v>
      </c>
      <c r="D92" s="678"/>
      <c r="E92" s="678"/>
      <c r="F92" s="678"/>
      <c r="G92" s="313"/>
    </row>
    <row r="93" spans="1:7" s="43" customFormat="1" ht="32.25" customHeight="1" x14ac:dyDescent="0.2">
      <c r="A93" s="311"/>
      <c r="B93" s="312"/>
      <c r="C93" s="678" t="s">
        <v>379</v>
      </c>
      <c r="D93" s="678"/>
      <c r="E93" s="678"/>
      <c r="F93" s="678"/>
      <c r="G93" s="313"/>
    </row>
    <row r="94" spans="1:7" s="43" customFormat="1" ht="18.75" customHeight="1" x14ac:dyDescent="0.2">
      <c r="A94" s="311"/>
      <c r="B94" s="312"/>
      <c r="C94" s="678" t="s">
        <v>286</v>
      </c>
      <c r="D94" s="678"/>
      <c r="E94" s="678"/>
      <c r="F94" s="678"/>
      <c r="G94" s="313"/>
    </row>
    <row r="95" spans="1:7" s="43" customFormat="1" ht="34.5" customHeight="1" x14ac:dyDescent="0.2">
      <c r="A95" s="311"/>
      <c r="B95" s="312"/>
      <c r="C95" s="678" t="s">
        <v>710</v>
      </c>
      <c r="D95" s="678"/>
      <c r="E95" s="678"/>
      <c r="F95" s="678"/>
      <c r="G95" s="313"/>
    </row>
    <row r="96" spans="1:7" s="43" customFormat="1" ht="18.75" customHeight="1" x14ac:dyDescent="0.2">
      <c r="A96" s="311"/>
      <c r="B96" s="312"/>
      <c r="C96" s="678" t="s">
        <v>316</v>
      </c>
      <c r="D96" s="678"/>
      <c r="E96" s="678"/>
      <c r="F96" s="678"/>
      <c r="G96" s="313"/>
    </row>
    <row r="97" spans="1:7" s="43" customFormat="1" ht="18.75" customHeight="1" x14ac:dyDescent="0.2">
      <c r="A97" s="311"/>
      <c r="B97" s="312"/>
      <c r="C97" s="678" t="s">
        <v>560</v>
      </c>
      <c r="D97" s="678"/>
      <c r="E97" s="678"/>
      <c r="F97" s="678"/>
      <c r="G97" s="313"/>
    </row>
    <row r="98" spans="1:7" s="43" customFormat="1" ht="18.75" customHeight="1" x14ac:dyDescent="0.2">
      <c r="A98" s="311"/>
      <c r="B98" s="312"/>
      <c r="C98" s="439"/>
      <c r="D98" s="439"/>
      <c r="E98" s="439"/>
      <c r="F98" s="439"/>
      <c r="G98" s="313"/>
    </row>
    <row r="99" spans="1:7" s="43" customFormat="1" ht="18.75" customHeight="1" x14ac:dyDescent="0.2">
      <c r="A99" s="311"/>
      <c r="B99" s="312"/>
      <c r="C99" s="439"/>
      <c r="D99" s="439"/>
      <c r="E99" s="439"/>
      <c r="F99" s="439"/>
      <c r="G99" s="313"/>
    </row>
    <row r="100" spans="1:7" s="43" customFormat="1" ht="18.75" customHeight="1" x14ac:dyDescent="0.2">
      <c r="A100" s="311"/>
      <c r="B100" s="312"/>
      <c r="C100" s="439"/>
      <c r="D100" s="439"/>
      <c r="E100" s="439"/>
      <c r="F100" s="439"/>
      <c r="G100" s="313"/>
    </row>
    <row r="101" spans="1:7" s="43" customFormat="1" ht="18.75" customHeight="1" x14ac:dyDescent="0.2">
      <c r="A101" s="311"/>
      <c r="B101" s="312"/>
      <c r="C101" s="439"/>
      <c r="D101" s="439"/>
      <c r="E101" s="439"/>
      <c r="F101" s="439"/>
      <c r="G101" s="313"/>
    </row>
    <row r="102" spans="1:7" s="43" customFormat="1" ht="18.75" customHeight="1" x14ac:dyDescent="0.2">
      <c r="A102" s="311"/>
      <c r="B102" s="312"/>
      <c r="C102" s="439"/>
      <c r="D102" s="439"/>
      <c r="E102" s="439"/>
      <c r="F102" s="439"/>
      <c r="G102" s="313"/>
    </row>
    <row r="103" spans="1:7" s="43" customFormat="1" ht="18.75" customHeight="1" x14ac:dyDescent="0.2">
      <c r="A103" s="311"/>
      <c r="B103" s="312"/>
      <c r="C103" s="439"/>
      <c r="D103" s="439"/>
      <c r="E103" s="439"/>
      <c r="F103" s="439"/>
      <c r="G103" s="313"/>
    </row>
    <row r="104" spans="1:7" s="43" customFormat="1" ht="18.75" customHeight="1" x14ac:dyDescent="0.2">
      <c r="A104" s="311"/>
      <c r="B104" s="312"/>
      <c r="C104" s="585"/>
      <c r="D104" s="585"/>
      <c r="E104" s="585"/>
      <c r="F104" s="585"/>
      <c r="G104" s="313"/>
    </row>
    <row r="105" spans="1:7" s="43" customFormat="1" ht="18.75" customHeight="1" x14ac:dyDescent="0.2">
      <c r="A105" s="311"/>
      <c r="B105" s="312"/>
      <c r="C105" s="585"/>
      <c r="D105" s="585"/>
      <c r="E105" s="585"/>
      <c r="F105" s="585"/>
      <c r="G105" s="313"/>
    </row>
    <row r="106" spans="1:7" s="43" customFormat="1" ht="18.75" customHeight="1" x14ac:dyDescent="0.2">
      <c r="A106" s="311"/>
      <c r="B106" s="312"/>
      <c r="C106" s="585"/>
      <c r="D106" s="585"/>
      <c r="E106" s="585"/>
      <c r="F106" s="585"/>
      <c r="G106" s="313"/>
    </row>
    <row r="107" spans="1:7" s="43" customFormat="1" ht="18.75" customHeight="1" x14ac:dyDescent="0.2">
      <c r="A107" s="311"/>
      <c r="B107" s="312"/>
      <c r="C107" s="585"/>
      <c r="D107" s="585"/>
      <c r="E107" s="585"/>
      <c r="F107" s="585"/>
      <c r="G107" s="313"/>
    </row>
    <row r="108" spans="1:7" s="43" customFormat="1" ht="18.75" customHeight="1" x14ac:dyDescent="0.2">
      <c r="A108" s="311"/>
      <c r="B108" s="312"/>
      <c r="C108" s="585"/>
      <c r="D108" s="585"/>
      <c r="E108" s="585"/>
      <c r="F108" s="585"/>
      <c r="G108" s="313"/>
    </row>
    <row r="109" spans="1:7" s="43" customFormat="1" ht="18.75" customHeight="1" x14ac:dyDescent="0.2">
      <c r="A109" s="311"/>
      <c r="B109" s="312"/>
      <c r="C109" s="439"/>
      <c r="D109" s="439"/>
      <c r="E109" s="439"/>
      <c r="F109" s="439"/>
      <c r="G109" s="313"/>
    </row>
    <row r="110" spans="1:7" s="43" customFormat="1" ht="18.75" customHeight="1" x14ac:dyDescent="0.2">
      <c r="A110" s="311"/>
      <c r="B110" s="312"/>
      <c r="C110" s="439"/>
      <c r="D110" s="439"/>
      <c r="E110" s="439"/>
      <c r="F110" s="439"/>
      <c r="G110" s="313"/>
    </row>
    <row r="111" spans="1:7" s="43" customFormat="1" ht="18.75" customHeight="1" x14ac:dyDescent="0.2">
      <c r="A111" s="311"/>
      <c r="B111" s="312"/>
      <c r="C111" s="439"/>
      <c r="D111" s="439"/>
      <c r="E111" s="439"/>
      <c r="F111" s="439"/>
      <c r="G111" s="313"/>
    </row>
    <row r="112" spans="1:7" s="43" customFormat="1" ht="18.75" customHeight="1" x14ac:dyDescent="0.2">
      <c r="A112" s="311"/>
      <c r="B112" s="312"/>
      <c r="C112" s="439"/>
      <c r="D112" s="439"/>
      <c r="E112" s="439"/>
      <c r="F112" s="439"/>
      <c r="G112" s="313"/>
    </row>
    <row r="113" spans="1:7" s="43" customFormat="1" ht="18.75" customHeight="1" x14ac:dyDescent="0.2">
      <c r="A113" s="311"/>
      <c r="B113" s="312"/>
      <c r="C113" s="439"/>
      <c r="D113" s="439"/>
      <c r="E113" s="439"/>
      <c r="F113" s="439"/>
      <c r="G113" s="313"/>
    </row>
    <row r="114" spans="1:7" s="43" customFormat="1" ht="18.75" customHeight="1" x14ac:dyDescent="0.2">
      <c r="A114" s="311"/>
      <c r="B114" s="312"/>
      <c r="C114" s="439"/>
      <c r="D114" s="439"/>
      <c r="E114" s="439"/>
      <c r="F114" s="439"/>
      <c r="G114" s="313"/>
    </row>
    <row r="115" spans="1:7" s="43" customFormat="1" ht="18.75" customHeight="1" x14ac:dyDescent="0.2">
      <c r="A115" s="311"/>
      <c r="B115" s="312"/>
      <c r="C115" s="439"/>
      <c r="D115" s="439"/>
      <c r="E115" s="439"/>
      <c r="F115" s="439"/>
      <c r="G115" s="313"/>
    </row>
    <row r="116" spans="1:7" s="43" customFormat="1" ht="18.75" customHeight="1" x14ac:dyDescent="0.2">
      <c r="A116" s="311"/>
      <c r="B116" s="312"/>
      <c r="C116" s="572"/>
      <c r="D116" s="572"/>
      <c r="E116" s="572"/>
      <c r="F116" s="572"/>
      <c r="G116" s="313"/>
    </row>
    <row r="117" spans="1:7" s="43" customFormat="1" ht="18.75" customHeight="1" x14ac:dyDescent="0.2">
      <c r="A117" s="311"/>
      <c r="B117" s="312"/>
      <c r="C117" s="585"/>
      <c r="D117" s="585"/>
      <c r="E117" s="585"/>
      <c r="F117" s="585"/>
      <c r="G117" s="313"/>
    </row>
    <row r="118" spans="1:7" s="43" customFormat="1" ht="18.75" customHeight="1" x14ac:dyDescent="0.2">
      <c r="A118" s="311"/>
      <c r="B118" s="312"/>
      <c r="C118" s="585"/>
      <c r="D118" s="585"/>
      <c r="E118" s="585"/>
      <c r="F118" s="585"/>
      <c r="G118" s="313"/>
    </row>
    <row r="119" spans="1:7" s="43" customFormat="1" ht="18.75" customHeight="1" x14ac:dyDescent="0.2">
      <c r="A119" s="311"/>
      <c r="B119" s="312"/>
      <c r="C119" s="585"/>
      <c r="D119" s="585"/>
      <c r="E119" s="585"/>
      <c r="F119" s="585"/>
      <c r="G119" s="313"/>
    </row>
    <row r="120" spans="1:7" s="43" customFormat="1" ht="18.75" customHeight="1" x14ac:dyDescent="0.2">
      <c r="A120" s="311"/>
      <c r="B120" s="312"/>
      <c r="C120" s="572"/>
      <c r="D120" s="572"/>
      <c r="E120" s="572"/>
      <c r="F120" s="572"/>
      <c r="G120" s="313"/>
    </row>
    <row r="121" spans="1:7" s="43" customFormat="1" ht="18.75" customHeight="1" x14ac:dyDescent="0.2">
      <c r="A121" s="311"/>
      <c r="B121" s="312"/>
      <c r="C121" s="572"/>
      <c r="D121" s="572"/>
      <c r="E121" s="572"/>
      <c r="F121" s="572"/>
      <c r="G121" s="313"/>
    </row>
    <row r="122" spans="1:7" s="43" customFormat="1" ht="18.75" customHeight="1" x14ac:dyDescent="0.2">
      <c r="A122" s="311"/>
      <c r="B122" s="312"/>
      <c r="C122" s="572"/>
      <c r="D122" s="572"/>
      <c r="E122" s="572"/>
      <c r="F122" s="572"/>
      <c r="G122" s="313"/>
    </row>
    <row r="123" spans="1:7" s="43" customFormat="1" ht="18.75" customHeight="1" x14ac:dyDescent="0.2">
      <c r="A123" s="311"/>
      <c r="B123" s="312"/>
      <c r="C123" s="572"/>
      <c r="D123" s="572"/>
      <c r="E123" s="572"/>
      <c r="F123" s="572"/>
      <c r="G123" s="313"/>
    </row>
    <row r="124" spans="1:7" s="43" customFormat="1" ht="18.75" customHeight="1" x14ac:dyDescent="0.2">
      <c r="A124" s="311"/>
      <c r="B124" s="312"/>
      <c r="C124" s="572"/>
      <c r="D124" s="572"/>
      <c r="E124" s="572"/>
      <c r="F124" s="572"/>
      <c r="G124" s="313"/>
    </row>
    <row r="125" spans="1:7" s="43" customFormat="1" ht="18.75" customHeight="1" x14ac:dyDescent="0.2">
      <c r="A125" s="311"/>
      <c r="B125" s="312"/>
      <c r="C125" s="439"/>
      <c r="D125" s="439"/>
      <c r="E125" s="439"/>
      <c r="F125" s="439"/>
      <c r="G125" s="313"/>
    </row>
    <row r="126" spans="1:7" s="334" customFormat="1" ht="7.5" customHeight="1" thickBot="1" x14ac:dyDescent="0.25">
      <c r="B126" s="330"/>
      <c r="C126" s="331"/>
      <c r="D126" s="331"/>
      <c r="E126" s="331"/>
      <c r="F126" s="332"/>
      <c r="G126" s="333"/>
    </row>
    <row r="129" ht="12" customHeight="1" x14ac:dyDescent="0.2"/>
  </sheetData>
  <sheetProtection algorithmName="SHA-512" hashValue="S8/pZddZvpMWQzmpdFM7QFlU3fXkf/kblpJ8JAU5ruTNH946+Ut7lOW/WXVO7bFjMSz4nLdF/rPepEFWnvBvYw==" saltValue="BCa44AC5K32/eG53bnCq9w==" spinCount="100000" sheet="1" objects="1" scenarios="1"/>
  <mergeCells count="60">
    <mergeCell ref="C17:F17"/>
    <mergeCell ref="C4:F4"/>
    <mergeCell ref="C5:F5"/>
    <mergeCell ref="C7:F7"/>
    <mergeCell ref="C8:F8"/>
    <mergeCell ref="C9:F9"/>
    <mergeCell ref="C11:F11"/>
    <mergeCell ref="C12:F12"/>
    <mergeCell ref="C13:F13"/>
    <mergeCell ref="C14:F14"/>
    <mergeCell ref="C15:F15"/>
    <mergeCell ref="C16:F16"/>
    <mergeCell ref="C10:F10"/>
    <mergeCell ref="C47:F47"/>
    <mergeCell ref="C19:F19"/>
    <mergeCell ref="C21:F21"/>
    <mergeCell ref="C23:F23"/>
    <mergeCell ref="C27:F27"/>
    <mergeCell ref="C34:F34"/>
    <mergeCell ref="C36:F36"/>
    <mergeCell ref="C41:F41"/>
    <mergeCell ref="C42:F42"/>
    <mergeCell ref="C43:F43"/>
    <mergeCell ref="C44:F44"/>
    <mergeCell ref="C45:F45"/>
    <mergeCell ref="D28:F28"/>
    <mergeCell ref="C70:F70"/>
    <mergeCell ref="C49:F49"/>
    <mergeCell ref="C50:F50"/>
    <mergeCell ref="C52:F52"/>
    <mergeCell ref="C54:F54"/>
    <mergeCell ref="C56:F56"/>
    <mergeCell ref="C57:F57"/>
    <mergeCell ref="C58:F58"/>
    <mergeCell ref="C61:F61"/>
    <mergeCell ref="D62:F62"/>
    <mergeCell ref="C68:F68"/>
    <mergeCell ref="C69:F69"/>
    <mergeCell ref="C87:F87"/>
    <mergeCell ref="C72:F72"/>
    <mergeCell ref="C74:F74"/>
    <mergeCell ref="C75:F75"/>
    <mergeCell ref="C77:F77"/>
    <mergeCell ref="C78:F78"/>
    <mergeCell ref="C79:F79"/>
    <mergeCell ref="C80:F80"/>
    <mergeCell ref="C81:F81"/>
    <mergeCell ref="C83:F83"/>
    <mergeCell ref="C85:F85"/>
    <mergeCell ref="C86:F86"/>
    <mergeCell ref="C94:F94"/>
    <mergeCell ref="C95:F95"/>
    <mergeCell ref="C96:F96"/>
    <mergeCell ref="C97:F97"/>
    <mergeCell ref="C88:F88"/>
    <mergeCell ref="C89:F89"/>
    <mergeCell ref="C90:F90"/>
    <mergeCell ref="C91:F91"/>
    <mergeCell ref="C92:F92"/>
    <mergeCell ref="C93:F93"/>
  </mergeCells>
  <hyperlinks>
    <hyperlink ref="D28" r:id="rId1" display="https://webgate.ec.europa.eu/edamis/helpcenter/website/index.htm"/>
    <hyperlink ref="C75:F75" r:id="rId2" display="https://ec.europa.eu/eurostat/web/waste/methodology"/>
  </hyperlinks>
  <pageMargins left="0.7" right="0.7" top="0.75" bottom="0.75" header="0.3" footer="0.3"/>
  <pageSetup paperSize="9" scale="96" fitToHeight="0" orientation="landscape" verticalDpi="0" r:id="rId3"/>
  <headerFooter>
    <oddFooter>&amp;L&amp;F&amp;CPage &amp;P of &amp;N&amp;R&amp;A</oddFooter>
  </headerFooter>
  <drawing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D7642D"/>
    <pageSetUpPr fitToPage="1"/>
  </sheetPr>
  <dimension ref="A1:O36"/>
  <sheetViews>
    <sheetView topLeftCell="A26" workbookViewId="0">
      <selection activeCell="A36" sqref="A36:L36"/>
    </sheetView>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3" width="9.140625" style="1"/>
    <col min="14" max="14" width="126.28515625" style="1" hidden="1" customWidth="1"/>
    <col min="15" max="15" width="31.28515625" style="1" hidden="1" customWidth="1"/>
    <col min="16" max="16384" width="9.140625" style="1"/>
  </cols>
  <sheetData>
    <row r="1" spans="1:14" ht="63.75" customHeight="1" x14ac:dyDescent="0.2">
      <c r="A1" s="33"/>
      <c r="B1" s="33"/>
      <c r="C1" s="33"/>
      <c r="D1" s="808" t="s">
        <v>137</v>
      </c>
      <c r="E1" s="809"/>
      <c r="F1" s="809"/>
      <c r="G1" s="809"/>
      <c r="H1" s="810"/>
      <c r="I1" s="33"/>
      <c r="J1" s="33"/>
      <c r="K1" s="33"/>
      <c r="L1" s="33"/>
    </row>
    <row r="2" spans="1:14" ht="15.75" x14ac:dyDescent="0.2">
      <c r="A2" s="33"/>
      <c r="B2" s="33"/>
      <c r="C2" s="33" t="s">
        <v>16</v>
      </c>
      <c r="D2" s="33"/>
      <c r="E2" s="33"/>
      <c r="F2" s="33"/>
      <c r="G2" s="33"/>
      <c r="H2" s="33"/>
      <c r="I2" s="33"/>
      <c r="J2" s="33"/>
      <c r="K2" s="33"/>
      <c r="L2" s="33"/>
    </row>
    <row r="3" spans="1:14" ht="15.75" x14ac:dyDescent="0.2">
      <c r="A3" s="33"/>
      <c r="B3" s="33"/>
      <c r="C3" s="33"/>
      <c r="D3" s="33"/>
      <c r="E3" s="33"/>
      <c r="F3" s="33"/>
      <c r="G3" s="33"/>
      <c r="H3" s="33"/>
      <c r="I3" s="33"/>
      <c r="J3" s="33"/>
      <c r="K3" s="33"/>
      <c r="L3" s="33"/>
    </row>
    <row r="4" spans="1:14" ht="15" customHeight="1" x14ac:dyDescent="0.2">
      <c r="A4" s="903" t="s">
        <v>318</v>
      </c>
      <c r="B4" s="904"/>
      <c r="C4" s="904"/>
      <c r="D4" s="904"/>
      <c r="E4" s="904"/>
      <c r="F4" s="904"/>
      <c r="G4" s="904"/>
      <c r="H4" s="904"/>
      <c r="I4" s="904"/>
      <c r="J4" s="904"/>
      <c r="K4" s="904"/>
      <c r="L4" s="40"/>
    </row>
    <row r="5" spans="1:14" ht="30.75" customHeight="1" x14ac:dyDescent="0.2">
      <c r="A5" s="892" t="s">
        <v>796</v>
      </c>
      <c r="B5" s="892"/>
      <c r="C5" s="892"/>
      <c r="D5" s="892"/>
      <c r="E5" s="892"/>
      <c r="F5" s="892"/>
      <c r="G5" s="892"/>
      <c r="H5" s="892"/>
      <c r="I5" s="892"/>
      <c r="J5" s="892"/>
      <c r="K5" s="892"/>
      <c r="L5" s="892"/>
    </row>
    <row r="6" spans="1:14" ht="30" customHeight="1" x14ac:dyDescent="0.2">
      <c r="A6" s="891" t="s">
        <v>900</v>
      </c>
      <c r="B6" s="891"/>
      <c r="C6" s="891"/>
      <c r="D6" s="891"/>
      <c r="E6" s="891"/>
      <c r="F6" s="891"/>
      <c r="G6" s="891"/>
      <c r="H6" s="891"/>
      <c r="I6" s="891"/>
      <c r="J6" s="891"/>
      <c r="K6" s="891"/>
      <c r="L6" s="891"/>
      <c r="N6" s="599" t="str">
        <f>A6</f>
        <v>Luxembourg is facing a few issues affecting the collection of data on reusable packaging. Ideally, data on reusable packaging would be collected through the EPR scheme as they are in a good position to collect such data from their members. Currently, the EPR scheme only covers household packaging. However, this is set to change, and non-household packaging will also have to be covered by an EPR scheme. Luxembourg would like to wait until that moment before carrying out such a study. A study has to be carefully planned since companies will find it difficult to identify reusable packaging as well as to determine factors such as rotation. Luxembourg hopes to be able to launch such a study in 2024.</v>
      </c>
    </row>
    <row r="7" spans="1:14" ht="22.5" customHeight="1" x14ac:dyDescent="0.2">
      <c r="A7" s="892" t="s">
        <v>797</v>
      </c>
      <c r="B7" s="892"/>
      <c r="C7" s="892"/>
      <c r="D7" s="892"/>
      <c r="E7" s="892"/>
      <c r="F7" s="892"/>
      <c r="G7" s="892"/>
      <c r="H7" s="892"/>
      <c r="I7" s="892"/>
      <c r="J7" s="892"/>
      <c r="K7" s="892"/>
      <c r="L7" s="892"/>
    </row>
    <row r="8" spans="1:14" ht="22.5" customHeight="1" x14ac:dyDescent="0.2">
      <c r="A8" s="890" t="s">
        <v>208</v>
      </c>
      <c r="B8" s="890"/>
      <c r="C8" s="890"/>
      <c r="D8" s="890"/>
      <c r="E8" s="890"/>
      <c r="F8" s="890"/>
      <c r="G8" s="890"/>
      <c r="H8" s="890"/>
      <c r="I8" s="890"/>
      <c r="J8" s="890"/>
      <c r="K8" s="890"/>
      <c r="L8" s="890"/>
    </row>
    <row r="9" spans="1:14" ht="29.45" customHeight="1" x14ac:dyDescent="0.2">
      <c r="A9" s="891" t="s">
        <v>901</v>
      </c>
      <c r="B9" s="891"/>
      <c r="C9" s="891"/>
      <c r="D9" s="891"/>
      <c r="E9" s="891"/>
      <c r="F9" s="891"/>
      <c r="G9" s="891"/>
      <c r="H9" s="891"/>
      <c r="I9" s="891"/>
      <c r="J9" s="891"/>
      <c r="K9" s="891"/>
      <c r="L9" s="891"/>
      <c r="N9" s="599" t="str">
        <f>A9</f>
        <v>no surveys were carried out</v>
      </c>
    </row>
    <row r="10" spans="1:14" ht="15" customHeight="1" x14ac:dyDescent="0.2">
      <c r="A10" s="905" t="s">
        <v>798</v>
      </c>
      <c r="B10" s="905"/>
      <c r="C10" s="905"/>
      <c r="D10" s="905"/>
      <c r="E10" s="905"/>
      <c r="F10" s="905"/>
      <c r="G10" s="905"/>
      <c r="H10" s="905"/>
      <c r="I10" s="905"/>
      <c r="J10" s="905"/>
      <c r="K10" s="905"/>
      <c r="L10" s="905"/>
    </row>
    <row r="11" spans="1:14" ht="54.75" customHeight="1" x14ac:dyDescent="0.2">
      <c r="A11" s="906" t="s">
        <v>209</v>
      </c>
      <c r="B11" s="906"/>
      <c r="C11" s="906"/>
      <c r="D11" s="906"/>
      <c r="E11" s="906"/>
      <c r="F11" s="906"/>
      <c r="G11" s="906"/>
      <c r="H11" s="906"/>
      <c r="I11" s="906"/>
      <c r="J11" s="906"/>
      <c r="K11" s="906"/>
      <c r="L11" s="906"/>
    </row>
    <row r="12" spans="1:14" ht="15" customHeight="1" x14ac:dyDescent="0.2">
      <c r="A12" s="179"/>
      <c r="B12" s="186"/>
      <c r="C12" s="186"/>
      <c r="D12" s="186"/>
      <c r="E12" s="186"/>
      <c r="F12" s="186"/>
      <c r="G12" s="186"/>
      <c r="H12" s="186"/>
      <c r="I12" s="186"/>
      <c r="J12" s="186"/>
      <c r="K12" s="186"/>
      <c r="L12" s="178"/>
    </row>
    <row r="13" spans="1:14" ht="48" customHeight="1" x14ac:dyDescent="0.2">
      <c r="A13" s="180"/>
      <c r="B13" s="176" t="s">
        <v>317</v>
      </c>
      <c r="C13" s="176" t="s">
        <v>211</v>
      </c>
      <c r="D13" s="176" t="s">
        <v>212</v>
      </c>
      <c r="E13" s="176" t="s">
        <v>213</v>
      </c>
      <c r="F13" s="176" t="s">
        <v>214</v>
      </c>
      <c r="G13" s="176" t="s">
        <v>215</v>
      </c>
      <c r="H13" s="176" t="s">
        <v>216</v>
      </c>
      <c r="I13" s="813" t="s">
        <v>217</v>
      </c>
      <c r="J13" s="813"/>
      <c r="K13" s="176" t="s">
        <v>218</v>
      </c>
      <c r="L13" s="182"/>
    </row>
    <row r="14" spans="1:14" ht="24.75" customHeight="1" x14ac:dyDescent="0.2">
      <c r="A14" s="180"/>
      <c r="B14" s="229"/>
      <c r="C14" s="229"/>
      <c r="D14" s="229"/>
      <c r="E14" s="229"/>
      <c r="F14" s="229"/>
      <c r="G14" s="229"/>
      <c r="H14" s="229"/>
      <c r="I14" s="889"/>
      <c r="J14" s="889"/>
      <c r="K14" s="229"/>
      <c r="L14" s="182"/>
    </row>
    <row r="15" spans="1:14" ht="11.25" customHeight="1" x14ac:dyDescent="0.2">
      <c r="A15" s="913" t="s">
        <v>219</v>
      </c>
      <c r="B15" s="914"/>
      <c r="C15" s="914"/>
      <c r="D15" s="914"/>
      <c r="E15" s="914"/>
      <c r="F15" s="914"/>
      <c r="G15" s="914"/>
      <c r="H15" s="914"/>
      <c r="I15" s="914"/>
      <c r="J15" s="914"/>
      <c r="K15" s="914"/>
      <c r="L15" s="915"/>
    </row>
    <row r="16" spans="1:14" ht="11.25" customHeight="1" x14ac:dyDescent="0.2">
      <c r="A16" s="910"/>
      <c r="B16" s="911"/>
      <c r="C16" s="911"/>
      <c r="D16" s="911"/>
      <c r="E16" s="911"/>
      <c r="F16" s="911"/>
      <c r="G16" s="911"/>
      <c r="H16" s="911"/>
      <c r="I16" s="911"/>
      <c r="J16" s="911"/>
      <c r="K16" s="911"/>
      <c r="L16" s="912"/>
    </row>
    <row r="17" spans="1:15" ht="23.25" customHeight="1" x14ac:dyDescent="0.2">
      <c r="A17" s="892" t="s">
        <v>799</v>
      </c>
      <c r="B17" s="892"/>
      <c r="C17" s="892"/>
      <c r="D17" s="892"/>
      <c r="E17" s="892"/>
      <c r="F17" s="892"/>
      <c r="G17" s="892"/>
      <c r="H17" s="892"/>
      <c r="I17" s="892"/>
      <c r="J17" s="892"/>
      <c r="K17" s="892"/>
      <c r="L17" s="892"/>
    </row>
    <row r="18" spans="1:15" ht="35.25" customHeight="1" x14ac:dyDescent="0.2">
      <c r="A18" s="890" t="s">
        <v>805</v>
      </c>
      <c r="B18" s="890"/>
      <c r="C18" s="890"/>
      <c r="D18" s="890"/>
      <c r="E18" s="890"/>
      <c r="F18" s="890"/>
      <c r="G18" s="890"/>
      <c r="H18" s="890"/>
      <c r="I18" s="890"/>
      <c r="J18" s="890"/>
      <c r="K18" s="890"/>
      <c r="L18" s="890"/>
    </row>
    <row r="19" spans="1:15" s="191" customFormat="1" x14ac:dyDescent="0.2">
      <c r="A19" s="916"/>
      <c r="B19" s="917"/>
      <c r="C19" s="917"/>
      <c r="D19" s="917"/>
      <c r="E19" s="917"/>
      <c r="F19" s="917"/>
      <c r="G19" s="917"/>
      <c r="H19" s="917"/>
      <c r="I19" s="917"/>
      <c r="J19" s="917"/>
      <c r="K19" s="917"/>
      <c r="L19" s="918"/>
      <c r="N19" s="599">
        <f>A19</f>
        <v>0</v>
      </c>
    </row>
    <row r="20" spans="1:15" s="191" customFormat="1" ht="14.1" customHeight="1" x14ac:dyDescent="0.2">
      <c r="A20" s="919"/>
      <c r="B20" s="920"/>
      <c r="C20" s="920"/>
      <c r="D20" s="920"/>
      <c r="E20" s="920"/>
      <c r="F20" s="920"/>
      <c r="G20" s="920"/>
      <c r="H20" s="920"/>
      <c r="I20" s="920"/>
      <c r="J20" s="920"/>
      <c r="K20" s="920"/>
      <c r="L20" s="921"/>
    </row>
    <row r="21" spans="1:15" ht="15" customHeight="1" x14ac:dyDescent="0.2">
      <c r="A21" s="805" t="s">
        <v>488</v>
      </c>
      <c r="B21" s="806"/>
      <c r="C21" s="806"/>
      <c r="D21" s="806"/>
      <c r="E21" s="806"/>
      <c r="F21" s="806"/>
      <c r="G21" s="806"/>
      <c r="H21" s="806"/>
      <c r="I21" s="806"/>
      <c r="J21" s="806"/>
      <c r="K21" s="806"/>
      <c r="L21" s="807"/>
    </row>
    <row r="22" spans="1:15" ht="27.6" customHeight="1" x14ac:dyDescent="0.2">
      <c r="A22" s="892" t="s">
        <v>800</v>
      </c>
      <c r="B22" s="892"/>
      <c r="C22" s="892"/>
      <c r="D22" s="892"/>
      <c r="E22" s="892"/>
      <c r="F22" s="892"/>
      <c r="G22" s="892"/>
      <c r="H22" s="892"/>
      <c r="I22" s="892"/>
      <c r="J22" s="892"/>
      <c r="K22" s="892"/>
      <c r="L22" s="892"/>
    </row>
    <row r="23" spans="1:15" ht="26.1" customHeight="1" x14ac:dyDescent="0.2">
      <c r="A23" s="891" t="s">
        <v>902</v>
      </c>
      <c r="B23" s="891"/>
      <c r="C23" s="891"/>
      <c r="D23" s="891"/>
      <c r="E23" s="891"/>
      <c r="F23" s="891"/>
      <c r="G23" s="891"/>
      <c r="H23" s="891"/>
      <c r="I23" s="891"/>
      <c r="J23" s="891"/>
      <c r="K23" s="891"/>
      <c r="L23" s="891"/>
      <c r="N23" s="599" t="str">
        <f>A23</f>
        <v>According to the revised national waste law of March 21, 2012, the export of waste intended for recovery to non-European Union countries is prohibited, except under special permit. Such export had already been prohibited under the modified waste management law of June 17, 1994, which was in effect prior to the 2012 law. Furthermore, the export restriction and notification procedures outlined in regulation (EC) 1013/2006 of the European Parliament and Council are also applicable in addition to the export prohibition outlined in the 2012 waste management law.</v>
      </c>
    </row>
    <row r="24" spans="1:15" ht="15" customHeight="1" x14ac:dyDescent="0.2">
      <c r="A24" s="826" t="s">
        <v>801</v>
      </c>
      <c r="B24" s="826"/>
      <c r="C24" s="826"/>
      <c r="D24" s="826"/>
      <c r="E24" s="826"/>
      <c r="F24" s="826"/>
      <c r="G24" s="826"/>
      <c r="H24" s="826"/>
      <c r="I24" s="826"/>
      <c r="J24" s="826"/>
      <c r="K24" s="826"/>
      <c r="L24" s="826"/>
    </row>
    <row r="25" spans="1:15" ht="18.600000000000001" customHeight="1" x14ac:dyDescent="0.2">
      <c r="A25" s="73"/>
      <c r="B25" s="38"/>
      <c r="C25" s="38"/>
      <c r="D25" s="38"/>
      <c r="E25" s="38"/>
      <c r="F25" s="38"/>
      <c r="G25" s="38"/>
      <c r="H25" s="38"/>
      <c r="I25" s="38"/>
      <c r="J25" s="38"/>
      <c r="K25" s="38"/>
      <c r="L25" s="39"/>
    </row>
    <row r="26" spans="1:15" ht="66" customHeight="1" x14ac:dyDescent="0.2">
      <c r="A26" s="823" t="s">
        <v>109</v>
      </c>
      <c r="B26" s="823"/>
      <c r="C26" s="823"/>
      <c r="D26" s="813" t="s">
        <v>224</v>
      </c>
      <c r="E26" s="813"/>
      <c r="F26" s="813" t="s">
        <v>225</v>
      </c>
      <c r="G26" s="813"/>
      <c r="H26" s="813" t="s">
        <v>226</v>
      </c>
      <c r="I26" s="813"/>
      <c r="J26" s="813" t="s">
        <v>227</v>
      </c>
      <c r="K26" s="813"/>
      <c r="L26" s="813"/>
    </row>
    <row r="27" spans="1:15" ht="26.1" customHeight="1" x14ac:dyDescent="0.2">
      <c r="A27" s="817" t="s">
        <v>112</v>
      </c>
      <c r="B27" s="817"/>
      <c r="C27" s="817"/>
      <c r="D27" s="889" t="s">
        <v>895</v>
      </c>
      <c r="E27" s="889"/>
      <c r="F27" s="889" t="s">
        <v>860</v>
      </c>
      <c r="G27" s="889"/>
      <c r="H27" s="889" t="s">
        <v>895</v>
      </c>
      <c r="I27" s="889"/>
      <c r="J27" s="889" t="s">
        <v>903</v>
      </c>
      <c r="K27" s="889"/>
      <c r="L27" s="889"/>
      <c r="O27" s="599" t="str">
        <f>J27</f>
        <v>annual reports of waste handlers</v>
      </c>
    </row>
    <row r="28" spans="1:15" ht="26.1" customHeight="1" x14ac:dyDescent="0.2">
      <c r="A28" s="817" t="s">
        <v>113</v>
      </c>
      <c r="B28" s="817"/>
      <c r="C28" s="817"/>
      <c r="D28" s="889" t="s">
        <v>895</v>
      </c>
      <c r="E28" s="889"/>
      <c r="F28" s="889" t="s">
        <v>860</v>
      </c>
      <c r="G28" s="889"/>
      <c r="H28" s="889" t="s">
        <v>895</v>
      </c>
      <c r="I28" s="889"/>
      <c r="J28" s="889" t="s">
        <v>903</v>
      </c>
      <c r="K28" s="889"/>
      <c r="L28" s="889"/>
      <c r="O28" s="599" t="str">
        <f t="shared" ref="O28:O33" si="0">J28</f>
        <v>annual reports of waste handlers</v>
      </c>
    </row>
    <row r="29" spans="1:15" ht="26.1" customHeight="1" x14ac:dyDescent="0.2">
      <c r="A29" s="817" t="s">
        <v>157</v>
      </c>
      <c r="B29" s="817"/>
      <c r="C29" s="817"/>
      <c r="D29" s="889" t="s">
        <v>860</v>
      </c>
      <c r="E29" s="889"/>
      <c r="F29" s="889" t="s">
        <v>860</v>
      </c>
      <c r="G29" s="889"/>
      <c r="H29" s="889" t="s">
        <v>895</v>
      </c>
      <c r="I29" s="889"/>
      <c r="J29" s="889" t="s">
        <v>903</v>
      </c>
      <c r="K29" s="889"/>
      <c r="L29" s="889"/>
      <c r="O29" s="599" t="str">
        <f t="shared" si="0"/>
        <v>annual reports of waste handlers</v>
      </c>
    </row>
    <row r="30" spans="1:15" ht="26.1" customHeight="1" x14ac:dyDescent="0.2">
      <c r="A30" s="817" t="s">
        <v>115</v>
      </c>
      <c r="B30" s="817"/>
      <c r="C30" s="817"/>
      <c r="D30" s="889" t="s">
        <v>895</v>
      </c>
      <c r="E30" s="889"/>
      <c r="F30" s="889" t="s">
        <v>860</v>
      </c>
      <c r="G30" s="889"/>
      <c r="H30" s="889" t="s">
        <v>895</v>
      </c>
      <c r="I30" s="889"/>
      <c r="J30" s="889" t="s">
        <v>903</v>
      </c>
      <c r="K30" s="889"/>
      <c r="L30" s="889"/>
      <c r="O30" s="599" t="str">
        <f t="shared" si="0"/>
        <v>annual reports of waste handlers</v>
      </c>
    </row>
    <row r="31" spans="1:15" ht="26.1" customHeight="1" x14ac:dyDescent="0.2">
      <c r="A31" s="817" t="s">
        <v>116</v>
      </c>
      <c r="B31" s="817"/>
      <c r="C31" s="817"/>
      <c r="D31" s="889" t="s">
        <v>895</v>
      </c>
      <c r="E31" s="889"/>
      <c r="F31" s="889" t="s">
        <v>860</v>
      </c>
      <c r="G31" s="889"/>
      <c r="H31" s="889" t="s">
        <v>895</v>
      </c>
      <c r="I31" s="889"/>
      <c r="J31" s="889" t="s">
        <v>903</v>
      </c>
      <c r="K31" s="889"/>
      <c r="L31" s="889"/>
      <c r="O31" s="599" t="str">
        <f t="shared" si="0"/>
        <v>annual reports of waste handlers</v>
      </c>
    </row>
    <row r="32" spans="1:15" ht="26.1" customHeight="1" x14ac:dyDescent="0.2">
      <c r="A32" s="817" t="s">
        <v>117</v>
      </c>
      <c r="B32" s="817"/>
      <c r="C32" s="817"/>
      <c r="D32" s="889" t="s">
        <v>895</v>
      </c>
      <c r="E32" s="889"/>
      <c r="F32" s="889" t="s">
        <v>860</v>
      </c>
      <c r="G32" s="889"/>
      <c r="H32" s="889" t="s">
        <v>895</v>
      </c>
      <c r="I32" s="889"/>
      <c r="J32" s="889" t="s">
        <v>903</v>
      </c>
      <c r="K32" s="889"/>
      <c r="L32" s="889"/>
      <c r="O32" s="599" t="str">
        <f t="shared" si="0"/>
        <v>annual reports of waste handlers</v>
      </c>
    </row>
    <row r="33" spans="1:15" ht="26.1" customHeight="1" x14ac:dyDescent="0.2">
      <c r="A33" s="817" t="s">
        <v>170</v>
      </c>
      <c r="B33" s="817"/>
      <c r="C33" s="817"/>
      <c r="D33" s="889"/>
      <c r="E33" s="889"/>
      <c r="F33" s="889"/>
      <c r="G33" s="889"/>
      <c r="H33" s="889"/>
      <c r="I33" s="889"/>
      <c r="J33" s="889"/>
      <c r="K33" s="889"/>
      <c r="L33" s="889"/>
      <c r="O33" s="599">
        <f t="shared" si="0"/>
        <v>0</v>
      </c>
    </row>
    <row r="34" spans="1:15" ht="10.5" customHeight="1" x14ac:dyDescent="0.2">
      <c r="A34" s="183"/>
      <c r="B34" s="184"/>
      <c r="C34" s="184"/>
      <c r="D34" s="184"/>
      <c r="E34" s="184"/>
      <c r="F34" s="184"/>
      <c r="G34" s="184"/>
      <c r="H34" s="184"/>
      <c r="I34" s="184"/>
      <c r="J34" s="184"/>
      <c r="K34" s="184"/>
      <c r="L34" s="185"/>
    </row>
    <row r="35" spans="1:15" ht="39.950000000000003" customHeight="1" x14ac:dyDescent="0.2">
      <c r="A35" s="892" t="s">
        <v>802</v>
      </c>
      <c r="B35" s="892"/>
      <c r="C35" s="892"/>
      <c r="D35" s="892"/>
      <c r="E35" s="892"/>
      <c r="F35" s="892"/>
      <c r="G35" s="892"/>
      <c r="H35" s="892"/>
      <c r="I35" s="892"/>
      <c r="J35" s="892"/>
      <c r="K35" s="892"/>
      <c r="L35" s="892"/>
    </row>
    <row r="36" spans="1:15" ht="30.95" customHeight="1" x14ac:dyDescent="0.2">
      <c r="A36" s="891" t="s">
        <v>904</v>
      </c>
      <c r="B36" s="891"/>
      <c r="C36" s="891"/>
      <c r="D36" s="891"/>
      <c r="E36" s="891"/>
      <c r="F36" s="891"/>
      <c r="G36" s="891"/>
      <c r="H36" s="891"/>
      <c r="I36" s="891"/>
      <c r="J36" s="891"/>
      <c r="K36" s="891"/>
      <c r="L36" s="891"/>
      <c r="N36" s="599" t="str">
        <f>A36</f>
        <v>Illegal shipments are detected through road checks which are carried out regularly. Administrative and physical checks related to shipments of waste can also be part of other inspections, e.g. IED</v>
      </c>
    </row>
  </sheetData>
  <sheetProtection algorithmName="SHA-512" hashValue="kvhp7p+EfSvFhLHlW/k9PEuRvYO/ktLDkcsno3zsEt/9/sHsaFe7wFsf0EhqeGzCCgpw9BejsL1RyQAdo+T01g==" saltValue="kzVZ0vmie8i4E9uFNxwG4w==" spinCount="100000" sheet="1" formatCells="0" insertRows="0"/>
  <mergeCells count="63">
    <mergeCell ref="A10:L10"/>
    <mergeCell ref="A4:K4"/>
    <mergeCell ref="D1:H1"/>
    <mergeCell ref="A5:L5"/>
    <mergeCell ref="A6:L6"/>
    <mergeCell ref="A7:L7"/>
    <mergeCell ref="A8:L8"/>
    <mergeCell ref="A9:L9"/>
    <mergeCell ref="A24:L24"/>
    <mergeCell ref="A11:L11"/>
    <mergeCell ref="I13:J13"/>
    <mergeCell ref="I14:J14"/>
    <mergeCell ref="A15:L15"/>
    <mergeCell ref="A16:L16"/>
    <mergeCell ref="A17:L17"/>
    <mergeCell ref="A18:L18"/>
    <mergeCell ref="A19:L19"/>
    <mergeCell ref="A22:L22"/>
    <mergeCell ref="A23:L23"/>
    <mergeCell ref="A20:L20"/>
    <mergeCell ref="A21:L21"/>
    <mergeCell ref="A27:C27"/>
    <mergeCell ref="D27:E27"/>
    <mergeCell ref="F27:G27"/>
    <mergeCell ref="H27:I27"/>
    <mergeCell ref="J27:L27"/>
    <mergeCell ref="A26:C26"/>
    <mergeCell ref="D26:E26"/>
    <mergeCell ref="F26:G26"/>
    <mergeCell ref="H26:I26"/>
    <mergeCell ref="J26:L26"/>
    <mergeCell ref="A29:C29"/>
    <mergeCell ref="D29:E29"/>
    <mergeCell ref="F29:G29"/>
    <mergeCell ref="H29:I29"/>
    <mergeCell ref="J29:L29"/>
    <mergeCell ref="A28:C28"/>
    <mergeCell ref="D28:E28"/>
    <mergeCell ref="F28:G28"/>
    <mergeCell ref="H28:I28"/>
    <mergeCell ref="J28:L28"/>
    <mergeCell ref="A31:C31"/>
    <mergeCell ref="D31:E31"/>
    <mergeCell ref="F31:G31"/>
    <mergeCell ref="H31:I31"/>
    <mergeCell ref="J31:L31"/>
    <mergeCell ref="A30:C30"/>
    <mergeCell ref="D30:E30"/>
    <mergeCell ref="F30:G30"/>
    <mergeCell ref="H30:I30"/>
    <mergeCell ref="J30:L30"/>
    <mergeCell ref="A35:L35"/>
    <mergeCell ref="A36:L36"/>
    <mergeCell ref="A32:C32"/>
    <mergeCell ref="D32:E32"/>
    <mergeCell ref="F32:G32"/>
    <mergeCell ref="H32:I32"/>
    <mergeCell ref="J32:L32"/>
    <mergeCell ref="A33:C33"/>
    <mergeCell ref="D33:E33"/>
    <mergeCell ref="F33:G33"/>
    <mergeCell ref="H33:I33"/>
    <mergeCell ref="J33:L33"/>
  </mergeCells>
  <pageMargins left="0.70866141732283472" right="0.70866141732283472" top="0.74803149606299213" bottom="0.74803149606299213" header="0.31496062992125984" footer="0.31496062992125984"/>
  <pageSetup paperSize="9" scale="96" fitToHeight="0" orientation="landscape" verticalDpi="4294967295" r:id="rId1"/>
  <headerFooter>
    <oddFooter>&amp;L&amp;F&amp;CPage &amp;P of &amp;N&amp;R&amp;A</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D7642D"/>
    <pageSetUpPr fitToPage="1"/>
  </sheetPr>
  <dimension ref="A1:N13"/>
  <sheetViews>
    <sheetView zoomScale="115" zoomScaleNormal="115" workbookViewId="0">
      <selection activeCell="A6" sqref="A6:L6"/>
    </sheetView>
  </sheetViews>
  <sheetFormatPr defaultColWidth="9.140625" defaultRowHeight="12" x14ac:dyDescent="0.2"/>
  <cols>
    <col min="1" max="1" width="11" style="1" customWidth="1"/>
    <col min="2" max="2" width="12.42578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3" width="9.140625" style="1"/>
    <col min="14" max="14" width="120" style="1" hidden="1" customWidth="1"/>
    <col min="15" max="16384" width="9.140625" style="1"/>
  </cols>
  <sheetData>
    <row r="1" spans="1:14" ht="63.75" customHeight="1" x14ac:dyDescent="0.2">
      <c r="A1" s="33"/>
      <c r="B1" s="33"/>
      <c r="C1" s="33"/>
      <c r="D1" s="808" t="s">
        <v>137</v>
      </c>
      <c r="E1" s="809"/>
      <c r="F1" s="809"/>
      <c r="G1" s="809"/>
      <c r="H1" s="810"/>
      <c r="I1" s="33"/>
      <c r="J1" s="33"/>
      <c r="K1" s="33"/>
      <c r="L1" s="33"/>
    </row>
    <row r="2" spans="1:14" ht="15.75" x14ac:dyDescent="0.2">
      <c r="A2" s="33"/>
      <c r="B2" s="33"/>
      <c r="C2" s="33" t="s">
        <v>16</v>
      </c>
      <c r="D2" s="33"/>
      <c r="E2" s="33"/>
      <c r="F2" s="33"/>
      <c r="G2" s="33"/>
      <c r="H2" s="33"/>
      <c r="I2" s="33"/>
      <c r="J2" s="33"/>
      <c r="K2" s="33"/>
      <c r="L2" s="33"/>
    </row>
    <row r="3" spans="1:14" ht="15.75" x14ac:dyDescent="0.2">
      <c r="A3" s="33"/>
      <c r="B3" s="33"/>
      <c r="C3" s="33"/>
      <c r="D3" s="33"/>
      <c r="E3" s="33"/>
      <c r="F3" s="33"/>
      <c r="G3" s="33"/>
      <c r="H3" s="33"/>
      <c r="I3" s="33"/>
      <c r="J3" s="33"/>
      <c r="K3" s="33"/>
      <c r="L3" s="33"/>
    </row>
    <row r="4" spans="1:14" ht="15" customHeight="1" x14ac:dyDescent="0.2">
      <c r="A4" s="805" t="s">
        <v>141</v>
      </c>
      <c r="B4" s="806"/>
      <c r="C4" s="806"/>
      <c r="D4" s="806"/>
      <c r="E4" s="806"/>
      <c r="F4" s="806"/>
      <c r="G4" s="806"/>
      <c r="H4" s="806"/>
      <c r="I4" s="806"/>
      <c r="J4" s="806"/>
      <c r="K4" s="806"/>
      <c r="L4" s="34"/>
    </row>
    <row r="5" spans="1:14" ht="24.95" customHeight="1" x14ac:dyDescent="0.2">
      <c r="A5" s="892" t="s">
        <v>803</v>
      </c>
      <c r="B5" s="892"/>
      <c r="C5" s="892"/>
      <c r="D5" s="892"/>
      <c r="E5" s="892"/>
      <c r="F5" s="892"/>
      <c r="G5" s="892"/>
      <c r="H5" s="892"/>
      <c r="I5" s="892"/>
      <c r="J5" s="892"/>
      <c r="K5" s="892"/>
      <c r="L5" s="892"/>
    </row>
    <row r="6" spans="1:14" ht="48" x14ac:dyDescent="0.2">
      <c r="A6" s="922" t="s">
        <v>699</v>
      </c>
      <c r="B6" s="922"/>
      <c r="C6" s="922"/>
      <c r="D6" s="922"/>
      <c r="E6" s="922"/>
      <c r="F6" s="922"/>
      <c r="G6" s="922"/>
      <c r="H6" s="922"/>
      <c r="I6" s="922"/>
      <c r="J6" s="922"/>
      <c r="K6" s="922"/>
      <c r="L6" s="922"/>
      <c r="N6" s="599" t="str">
        <f>A6</f>
        <v>Users increasingly ask about the quality of packaging and packaging waste statistics and Eurostat seeks to inform the users with information based on the quality reports. If a part of this report cannot be published for confidentiality reasons, please provide your justification for doing so here and specify exactly which part should not be published. Should you do not fill in this section, Eurostat understands that you give us permission to disseminate the information contained in this quality report.</v>
      </c>
    </row>
    <row r="7" spans="1:14" x14ac:dyDescent="0.2">
      <c r="A7" s="923"/>
      <c r="B7" s="923"/>
      <c r="C7" s="923"/>
      <c r="D7" s="923"/>
      <c r="E7" s="923"/>
      <c r="F7" s="923"/>
      <c r="G7" s="923"/>
      <c r="H7" s="923"/>
      <c r="I7" s="923"/>
      <c r="J7" s="923"/>
      <c r="K7" s="923"/>
      <c r="L7" s="923"/>
    </row>
    <row r="8" spans="1:14" ht="15" customHeight="1" x14ac:dyDescent="0.2">
      <c r="A8" s="805" t="s">
        <v>142</v>
      </c>
      <c r="B8" s="806"/>
      <c r="C8" s="806"/>
      <c r="D8" s="806"/>
      <c r="E8" s="806"/>
      <c r="F8" s="806"/>
      <c r="G8" s="806"/>
      <c r="H8" s="806"/>
      <c r="I8" s="806"/>
      <c r="J8" s="806"/>
      <c r="K8" s="806"/>
      <c r="L8" s="34"/>
    </row>
    <row r="9" spans="1:14" ht="18" customHeight="1" x14ac:dyDescent="0.2">
      <c r="A9" s="922" t="s">
        <v>806</v>
      </c>
      <c r="B9" s="922"/>
      <c r="C9" s="922"/>
      <c r="D9" s="922"/>
      <c r="E9" s="922"/>
      <c r="F9" s="922"/>
      <c r="G9" s="922"/>
      <c r="H9" s="922"/>
      <c r="I9" s="922"/>
      <c r="J9" s="922"/>
      <c r="K9" s="922"/>
      <c r="L9" s="922"/>
    </row>
    <row r="10" spans="1:14" ht="25.5" customHeight="1" x14ac:dyDescent="0.2">
      <c r="A10" s="891"/>
      <c r="B10" s="891"/>
      <c r="C10" s="891"/>
      <c r="D10" s="891"/>
      <c r="E10" s="891"/>
      <c r="F10" s="891"/>
      <c r="G10" s="891"/>
      <c r="H10" s="891"/>
      <c r="I10" s="891"/>
      <c r="J10" s="891"/>
      <c r="K10" s="891"/>
      <c r="L10" s="891"/>
      <c r="N10" s="599">
        <f>A10</f>
        <v>0</v>
      </c>
    </row>
    <row r="11" spans="1:14" ht="15" customHeight="1" x14ac:dyDescent="0.2">
      <c r="A11" s="891" t="s">
        <v>876</v>
      </c>
      <c r="B11" s="891"/>
      <c r="C11" s="891"/>
      <c r="D11" s="891"/>
      <c r="E11" s="891"/>
      <c r="F11" s="891"/>
      <c r="G11" s="891"/>
      <c r="H11" s="891"/>
      <c r="I11" s="891"/>
      <c r="J11" s="891"/>
      <c r="K11" s="891"/>
      <c r="L11" s="891"/>
    </row>
    <row r="12" spans="1:14" x14ac:dyDescent="0.2">
      <c r="A12" s="857" t="s">
        <v>154</v>
      </c>
      <c r="B12" s="857"/>
      <c r="C12" s="857"/>
      <c r="D12" s="857"/>
      <c r="E12" s="857"/>
      <c r="F12" s="857"/>
      <c r="G12" s="857"/>
      <c r="H12" s="857"/>
      <c r="I12" s="857"/>
      <c r="J12" s="857"/>
      <c r="K12" s="857"/>
      <c r="L12" s="857"/>
    </row>
    <row r="13" spans="1:14" x14ac:dyDescent="0.2">
      <c r="A13" s="32"/>
      <c r="B13" s="32"/>
      <c r="C13" s="32"/>
      <c r="D13" s="32"/>
      <c r="E13" s="32"/>
      <c r="F13" s="32"/>
      <c r="G13" s="32"/>
      <c r="H13" s="32"/>
      <c r="I13" s="32"/>
      <c r="J13" s="32"/>
      <c r="K13" s="32"/>
      <c r="L13" s="32"/>
    </row>
  </sheetData>
  <sheetProtection algorithmName="SHA-512" hashValue="mTdR1ZwF66E6B+vpuC/GImnGwFLWhmpfcsqsLdGB/+NFl499I/z+xfi5ZWh99qPvSnEofYVLBfJnsHUkmO7sCQ==" saltValue="Soy3yipzlsTN81GDYUAgBw==" spinCount="100000" sheet="1" formatCells="0" insertRows="0"/>
  <mergeCells count="10">
    <mergeCell ref="A12:L12"/>
    <mergeCell ref="A4:K4"/>
    <mergeCell ref="A5:L5"/>
    <mergeCell ref="A6:L6"/>
    <mergeCell ref="D1:H1"/>
    <mergeCell ref="A7:L7"/>
    <mergeCell ref="A8:K8"/>
    <mergeCell ref="A9:L9"/>
    <mergeCell ref="A11:L11"/>
    <mergeCell ref="A10:L10"/>
  </mergeCells>
  <pageMargins left="0.70866141732283472" right="0.70866141732283472" top="0.74803149606299213" bottom="0.74803149606299213" header="0.31496062992125984" footer="0.31496062992125984"/>
  <pageSetup paperSize="9" scale="96" fitToHeight="0" orientation="landscape" verticalDpi="4294967295" r:id="rId1"/>
  <headerFooter>
    <oddFooter>&amp;L&amp;F&amp;CPage &amp;P of &amp;N&amp;R&amp;A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D7642D"/>
    <pageSetUpPr fitToPage="1"/>
  </sheetPr>
  <dimension ref="A2:I4"/>
  <sheetViews>
    <sheetView tabSelected="1" workbookViewId="0"/>
  </sheetViews>
  <sheetFormatPr defaultRowHeight="12.75" x14ac:dyDescent="0.2"/>
  <sheetData>
    <row r="2" spans="1:9" ht="36.6" customHeight="1" x14ac:dyDescent="0.2">
      <c r="A2" s="924" t="s">
        <v>363</v>
      </c>
      <c r="B2" s="924"/>
      <c r="C2" s="924"/>
      <c r="D2" s="924"/>
      <c r="E2" s="924"/>
      <c r="F2" s="924"/>
      <c r="G2" s="924"/>
      <c r="H2" s="924"/>
      <c r="I2" s="924"/>
    </row>
    <row r="3" spans="1:9" x14ac:dyDescent="0.2">
      <c r="A3" s="925"/>
      <c r="B3" s="926"/>
      <c r="C3" s="926"/>
      <c r="D3" s="926"/>
      <c r="E3" s="926"/>
      <c r="F3" s="926"/>
      <c r="G3" s="926"/>
      <c r="H3" s="926"/>
      <c r="I3" s="926"/>
    </row>
    <row r="4" spans="1:9" x14ac:dyDescent="0.2">
      <c r="A4" s="926"/>
      <c r="B4" s="926"/>
      <c r="C4" s="926"/>
      <c r="D4" s="926"/>
      <c r="E4" s="926"/>
      <c r="F4" s="926"/>
      <c r="G4" s="926"/>
      <c r="H4" s="926"/>
      <c r="I4" s="926"/>
    </row>
  </sheetData>
  <sheetProtection algorithmName="SHA-512" hashValue="/XZFSZaoFk9aUQwKvXmir+dGLD4vSanvittiXPibvsVuJmcobA6pVLDNJV3F/okaC0C/orKO8FEIgKXn/wwT+Q==" saltValue="adxEtuJlaNlrDTt8m1ko6Q==" spinCount="100000" sheet="1" objects="1" scenarios="1" formatCells="0" insertRows="0"/>
  <mergeCells count="3">
    <mergeCell ref="A2:I2"/>
    <mergeCell ref="A3:I3"/>
    <mergeCell ref="A4:I4"/>
  </mergeCells>
  <pageMargins left="0.7" right="0.7" top="0.75" bottom="0.75" header="0.3" footer="0.3"/>
  <pageSetup paperSize="9" fitToWidth="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1"/>
  <sheetViews>
    <sheetView workbookViewId="0"/>
  </sheetViews>
  <sheetFormatPr defaultColWidth="8.7109375" defaultRowHeight="12.75" x14ac:dyDescent="0.2"/>
  <cols>
    <col min="1" max="1" width="2.5703125" style="105" customWidth="1"/>
    <col min="2" max="2" width="1.42578125" style="105" customWidth="1"/>
    <col min="3" max="3" width="17.140625" style="105" customWidth="1"/>
    <col min="4" max="4" width="20" style="105" customWidth="1"/>
    <col min="5" max="5" width="66.7109375" style="105" customWidth="1"/>
    <col min="6" max="6" width="28.85546875" style="105" customWidth="1"/>
    <col min="7" max="7" width="1.28515625" style="105" customWidth="1"/>
    <col min="8" max="16384" width="8.7109375" style="105"/>
  </cols>
  <sheetData>
    <row r="1" spans="1:61" s="42" customFormat="1" thickBot="1" x14ac:dyDescent="0.25">
      <c r="E1" s="272"/>
      <c r="F1" s="272"/>
      <c r="G1" s="272"/>
      <c r="H1" s="272"/>
      <c r="I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row>
    <row r="2" spans="1:61" s="276" customFormat="1" ht="42" customHeight="1" x14ac:dyDescent="0.2">
      <c r="B2" s="273"/>
      <c r="C2" s="438"/>
      <c r="D2" s="305"/>
      <c r="E2" s="305"/>
      <c r="F2" s="305"/>
      <c r="G2" s="306"/>
      <c r="H2" s="275"/>
      <c r="I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row>
    <row r="3" spans="1:61" s="42" customFormat="1" ht="17.25" customHeight="1" x14ac:dyDescent="0.2">
      <c r="B3" s="281"/>
      <c r="C3" s="307"/>
      <c r="D3" s="308"/>
      <c r="E3" s="308"/>
      <c r="F3" s="263" t="str">
        <f>UPPER(Lists!K3)</f>
        <v>STATISTICAL OFFICE OF THE EUROPEAN UNION</v>
      </c>
      <c r="G3" s="309"/>
      <c r="H3" s="272"/>
      <c r="I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row>
    <row r="4" spans="1:61" s="42" customFormat="1" ht="22.5" customHeight="1" x14ac:dyDescent="0.25">
      <c r="B4" s="281"/>
      <c r="C4" s="686" t="str">
        <f>UPPER(Lists!K7)</f>
        <v>ANNUAL REPORTING OF PACKAGING AND PACKAGING WASTE</v>
      </c>
      <c r="D4" s="686"/>
      <c r="E4" s="686"/>
      <c r="F4" s="686"/>
      <c r="G4" s="309"/>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row>
    <row r="5" spans="1:61" s="42" customFormat="1" ht="21.75" customHeight="1" x14ac:dyDescent="0.2">
      <c r="B5" s="283"/>
      <c r="C5" s="676" t="str">
        <f>CONCATENATE(Lists!K8," DATA COLLECTION")</f>
        <v>2023 DATA COLLECTION</v>
      </c>
      <c r="D5" s="676"/>
      <c r="E5" s="676"/>
      <c r="F5" s="676"/>
      <c r="G5" s="309"/>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row>
    <row r="6" spans="1:61" s="42" customFormat="1" ht="15" customHeight="1" thickBot="1" x14ac:dyDescent="0.25">
      <c r="B6" s="283"/>
      <c r="C6" s="285"/>
      <c r="D6" s="285"/>
      <c r="E6" s="285"/>
      <c r="F6" s="285"/>
      <c r="G6" s="309"/>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row>
    <row r="7" spans="1:61" s="43" customFormat="1" ht="39" customHeight="1" thickBot="1" x14ac:dyDescent="0.25">
      <c r="B7" s="286"/>
      <c r="C7" s="687" t="s">
        <v>561</v>
      </c>
      <c r="D7" s="687"/>
      <c r="E7" s="687"/>
      <c r="F7" s="687"/>
      <c r="G7" s="31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row>
    <row r="8" spans="1:61" s="43" customFormat="1" ht="24" customHeight="1" x14ac:dyDescent="0.25">
      <c r="A8" s="311"/>
      <c r="B8" s="312"/>
      <c r="C8" s="688" t="s">
        <v>106</v>
      </c>
      <c r="D8" s="688"/>
      <c r="E8" s="688"/>
      <c r="F8" s="688"/>
      <c r="G8" s="313"/>
    </row>
    <row r="9" spans="1:61" s="336" customFormat="1" ht="18" customHeight="1" x14ac:dyDescent="0.2">
      <c r="A9" s="335"/>
      <c r="B9" s="312"/>
      <c r="C9" s="685" t="s">
        <v>635</v>
      </c>
      <c r="D9" s="685"/>
      <c r="E9" s="685"/>
      <c r="F9" s="685"/>
      <c r="G9" s="313"/>
    </row>
    <row r="10" spans="1:61" s="336" customFormat="1" ht="18" customHeight="1" x14ac:dyDescent="0.2">
      <c r="A10" s="335"/>
      <c r="B10" s="312"/>
      <c r="C10" s="685" t="s">
        <v>636</v>
      </c>
      <c r="D10" s="685"/>
      <c r="E10" s="685"/>
      <c r="F10" s="685"/>
      <c r="G10" s="313"/>
    </row>
    <row r="11" spans="1:61" s="336" customFormat="1" ht="18" customHeight="1" x14ac:dyDescent="0.2">
      <c r="A11" s="335"/>
      <c r="B11" s="312"/>
      <c r="C11" s="685" t="s">
        <v>637</v>
      </c>
      <c r="D11" s="685"/>
      <c r="E11" s="685"/>
      <c r="F11" s="685"/>
      <c r="G11" s="313"/>
    </row>
    <row r="12" spans="1:61" s="43" customFormat="1" ht="9.75" customHeight="1" x14ac:dyDescent="0.2">
      <c r="A12" s="311"/>
      <c r="B12" s="312"/>
      <c r="C12" s="314"/>
      <c r="D12" s="314"/>
      <c r="E12" s="314"/>
      <c r="F12" s="314"/>
      <c r="G12" s="313"/>
    </row>
    <row r="13" spans="1:61" s="43" customFormat="1" ht="17.25" customHeight="1" x14ac:dyDescent="0.2">
      <c r="A13" s="311"/>
      <c r="B13" s="312"/>
      <c r="C13" s="337" t="s">
        <v>107</v>
      </c>
      <c r="D13" s="338"/>
      <c r="E13" s="338"/>
      <c r="F13" s="338"/>
      <c r="G13" s="313"/>
    </row>
    <row r="14" spans="1:61" s="43" customFormat="1" ht="4.5" customHeight="1" x14ac:dyDescent="0.2">
      <c r="A14" s="311"/>
      <c r="B14" s="312"/>
      <c r="C14" s="314"/>
      <c r="D14" s="314"/>
      <c r="E14" s="314"/>
      <c r="F14" s="314"/>
      <c r="G14" s="313"/>
    </row>
    <row r="15" spans="1:61" s="43" customFormat="1" ht="37.5" customHeight="1" x14ac:dyDescent="0.2">
      <c r="A15" s="311"/>
      <c r="B15" s="312"/>
      <c r="C15" s="678" t="s">
        <v>562</v>
      </c>
      <c r="D15" s="678"/>
      <c r="E15" s="678"/>
      <c r="F15" s="678"/>
      <c r="G15" s="313"/>
    </row>
    <row r="16" spans="1:61" s="43" customFormat="1" ht="5.25" customHeight="1" x14ac:dyDescent="0.2">
      <c r="A16" s="311"/>
      <c r="B16" s="312"/>
      <c r="C16" s="314"/>
      <c r="D16" s="314"/>
      <c r="E16" s="314"/>
      <c r="F16" s="314"/>
      <c r="G16" s="313"/>
    </row>
    <row r="17" spans="1:7" s="43" customFormat="1" ht="49.5" customHeight="1" x14ac:dyDescent="0.2">
      <c r="A17" s="311"/>
      <c r="B17" s="312"/>
      <c r="C17" s="678" t="s">
        <v>713</v>
      </c>
      <c r="D17" s="680"/>
      <c r="E17" s="680"/>
      <c r="F17" s="680"/>
      <c r="G17" s="313"/>
    </row>
    <row r="18" spans="1:7" s="43" customFormat="1" ht="3.75" customHeight="1" x14ac:dyDescent="0.2">
      <c r="A18" s="311"/>
      <c r="B18" s="312"/>
      <c r="C18" s="314"/>
      <c r="D18" s="314"/>
      <c r="E18" s="314"/>
      <c r="F18" s="314"/>
      <c r="G18" s="313"/>
    </row>
    <row r="19" spans="1:7" s="43" customFormat="1" ht="17.25" customHeight="1" x14ac:dyDescent="0.2">
      <c r="A19" s="311"/>
      <c r="B19" s="312"/>
      <c r="C19" s="314" t="s">
        <v>563</v>
      </c>
      <c r="D19" s="315"/>
      <c r="E19" s="314"/>
      <c r="F19" s="314"/>
      <c r="G19" s="313"/>
    </row>
    <row r="20" spans="1:7" s="43" customFormat="1" ht="18.75" customHeight="1" x14ac:dyDescent="0.2">
      <c r="A20" s="311"/>
      <c r="B20" s="312"/>
      <c r="C20" s="689" t="str">
        <f>Lists!K19</f>
        <v>https://ec.europa.eu/eurostat/web/waste/methodology</v>
      </c>
      <c r="D20" s="689"/>
      <c r="E20" s="689"/>
      <c r="F20" s="689"/>
      <c r="G20" s="313"/>
    </row>
    <row r="21" spans="1:7" s="43" customFormat="1" ht="5.25" customHeight="1" x14ac:dyDescent="0.2">
      <c r="A21" s="311"/>
      <c r="B21" s="312"/>
      <c r="C21" s="314"/>
      <c r="D21" s="314"/>
      <c r="E21" s="314"/>
      <c r="F21" s="314"/>
      <c r="G21" s="313"/>
    </row>
    <row r="22" spans="1:7" s="43" customFormat="1" ht="17.25" customHeight="1" x14ac:dyDescent="0.2">
      <c r="A22" s="311"/>
      <c r="B22" s="312"/>
      <c r="C22" s="337" t="s">
        <v>564</v>
      </c>
      <c r="D22" s="338"/>
      <c r="E22" s="338"/>
      <c r="F22" s="338"/>
      <c r="G22" s="313"/>
    </row>
    <row r="23" spans="1:7" s="43" customFormat="1" ht="6" customHeight="1" x14ac:dyDescent="0.2">
      <c r="A23" s="311"/>
      <c r="B23" s="312"/>
      <c r="C23" s="314"/>
      <c r="D23" s="314"/>
      <c r="E23" s="314"/>
      <c r="F23" s="314"/>
      <c r="G23" s="313"/>
    </row>
    <row r="24" spans="1:7" s="43" customFormat="1" ht="18.75" customHeight="1" x14ac:dyDescent="0.2">
      <c r="A24" s="311"/>
      <c r="B24" s="312"/>
      <c r="C24" s="680" t="s">
        <v>565</v>
      </c>
      <c r="D24" s="680"/>
      <c r="E24" s="680"/>
      <c r="F24" s="680"/>
      <c r="G24" s="313"/>
    </row>
    <row r="25" spans="1:7" s="43" customFormat="1" ht="36.75" customHeight="1" x14ac:dyDescent="0.2">
      <c r="A25" s="311"/>
      <c r="B25" s="312"/>
      <c r="C25" s="678" t="s">
        <v>566</v>
      </c>
      <c r="D25" s="678"/>
      <c r="E25" s="678"/>
      <c r="F25" s="678"/>
      <c r="G25" s="313"/>
    </row>
    <row r="26" spans="1:7" s="43" customFormat="1" ht="39" customHeight="1" x14ac:dyDescent="0.2">
      <c r="A26" s="311"/>
      <c r="B26" s="312"/>
      <c r="C26" s="678" t="s">
        <v>567</v>
      </c>
      <c r="D26" s="678"/>
      <c r="E26" s="678"/>
      <c r="F26" s="678"/>
      <c r="G26" s="313"/>
    </row>
    <row r="27" spans="1:7" s="43" customFormat="1" ht="50.25" customHeight="1" x14ac:dyDescent="0.2">
      <c r="A27" s="311"/>
      <c r="B27" s="312"/>
      <c r="C27" s="678" t="s">
        <v>568</v>
      </c>
      <c r="D27" s="678"/>
      <c r="E27" s="678"/>
      <c r="F27" s="678"/>
      <c r="G27" s="313"/>
    </row>
    <row r="28" spans="1:7" s="43" customFormat="1" ht="25.5" customHeight="1" x14ac:dyDescent="0.2">
      <c r="A28" s="311"/>
      <c r="B28" s="312"/>
      <c r="C28" s="678" t="s">
        <v>569</v>
      </c>
      <c r="D28" s="680"/>
      <c r="E28" s="680"/>
      <c r="F28" s="680"/>
      <c r="G28" s="313"/>
    </row>
    <row r="29" spans="1:7" s="43" customFormat="1" ht="17.25" customHeight="1" x14ac:dyDescent="0.2">
      <c r="A29" s="311"/>
      <c r="B29" s="312"/>
      <c r="C29" s="689" t="str">
        <f>Lists!K20</f>
        <v>https://environment.ec.europa.eu/topics/waste-and-recycling/packaging-waste_en</v>
      </c>
      <c r="D29" s="689"/>
      <c r="E29" s="689"/>
      <c r="F29" s="689"/>
      <c r="G29" s="313"/>
    </row>
    <row r="30" spans="1:7" s="43" customFormat="1" ht="5.25" customHeight="1" x14ac:dyDescent="0.2">
      <c r="A30" s="311"/>
      <c r="B30" s="312"/>
      <c r="C30" s="314"/>
      <c r="D30" s="314"/>
      <c r="E30" s="314"/>
      <c r="F30" s="314"/>
      <c r="G30" s="313"/>
    </row>
    <row r="31" spans="1:7" s="43" customFormat="1" ht="17.25" customHeight="1" x14ac:dyDescent="0.2">
      <c r="A31" s="311"/>
      <c r="B31" s="312"/>
      <c r="C31" s="337" t="s">
        <v>108</v>
      </c>
      <c r="D31" s="338"/>
      <c r="E31" s="338"/>
      <c r="F31" s="338"/>
      <c r="G31" s="313"/>
    </row>
    <row r="32" spans="1:7" s="43" customFormat="1" ht="7.5" customHeight="1" x14ac:dyDescent="0.2">
      <c r="A32" s="311"/>
      <c r="B32" s="312"/>
      <c r="C32" s="314"/>
      <c r="D32" s="314"/>
      <c r="E32" s="314"/>
      <c r="F32" s="314"/>
      <c r="G32" s="313"/>
    </row>
    <row r="33" spans="1:7" s="43" customFormat="1" ht="30" customHeight="1" x14ac:dyDescent="0.2">
      <c r="A33" s="311"/>
      <c r="B33" s="312"/>
      <c r="C33" s="678" t="s">
        <v>570</v>
      </c>
      <c r="D33" s="678"/>
      <c r="E33" s="678"/>
      <c r="F33" s="678"/>
      <c r="G33" s="313"/>
    </row>
    <row r="34" spans="1:7" s="43" customFormat="1" ht="30" customHeight="1" x14ac:dyDescent="0.2">
      <c r="A34" s="311"/>
      <c r="B34" s="312"/>
      <c r="C34" s="680" t="s">
        <v>571</v>
      </c>
      <c r="D34" s="680"/>
      <c r="E34" s="680"/>
      <c r="F34" s="680"/>
      <c r="G34" s="313"/>
    </row>
    <row r="35" spans="1:7" s="43" customFormat="1" ht="30" customHeight="1" x14ac:dyDescent="0.2">
      <c r="A35" s="311"/>
      <c r="B35" s="312"/>
      <c r="C35" s="678" t="s">
        <v>705</v>
      </c>
      <c r="D35" s="678"/>
      <c r="E35" s="678"/>
      <c r="F35" s="678"/>
      <c r="G35" s="313"/>
    </row>
    <row r="36" spans="1:7" s="43" customFormat="1" ht="30" customHeight="1" x14ac:dyDescent="0.2">
      <c r="A36" s="311"/>
      <c r="B36" s="312"/>
      <c r="C36" s="678" t="s">
        <v>572</v>
      </c>
      <c r="D36" s="678"/>
      <c r="E36" s="678"/>
      <c r="F36" s="678"/>
      <c r="G36" s="313"/>
    </row>
    <row r="37" spans="1:7" s="43" customFormat="1" ht="46.5" customHeight="1" x14ac:dyDescent="0.2">
      <c r="A37" s="311"/>
      <c r="B37" s="312"/>
      <c r="C37" s="678" t="s">
        <v>573</v>
      </c>
      <c r="D37" s="678"/>
      <c r="E37" s="678"/>
      <c r="F37" s="678"/>
      <c r="G37" s="313"/>
    </row>
    <row r="38" spans="1:7" s="334" customFormat="1" ht="7.5" customHeight="1" thickBot="1" x14ac:dyDescent="0.25">
      <c r="B38" s="330"/>
      <c r="C38" s="331"/>
      <c r="D38" s="331"/>
      <c r="E38" s="331"/>
      <c r="F38" s="332"/>
      <c r="G38" s="333"/>
    </row>
    <row r="41" spans="1:7" ht="12" customHeight="1" x14ac:dyDescent="0.2"/>
  </sheetData>
  <sheetProtection algorithmName="SHA-512" hashValue="nmcKl4f+xs9bqGl+HbM6udk5QPuSCQ/7CBRtgiiICloqxFHMwx/JRdyWMslTMOjoqpihD5Oc2kqfMG4WyQWoJw==" saltValue="GECwL0giTJMInJ5AKGE7Vw==" spinCount="100000" sheet="1" objects="1" scenarios="1"/>
  <mergeCells count="21">
    <mergeCell ref="C25:F25"/>
    <mergeCell ref="C4:F4"/>
    <mergeCell ref="C5:F5"/>
    <mergeCell ref="C7:F7"/>
    <mergeCell ref="C8:F8"/>
    <mergeCell ref="C9:F9"/>
    <mergeCell ref="C10:F10"/>
    <mergeCell ref="C11:F11"/>
    <mergeCell ref="C15:F15"/>
    <mergeCell ref="C17:F17"/>
    <mergeCell ref="C20:F20"/>
    <mergeCell ref="C24:F24"/>
    <mergeCell ref="C35:F35"/>
    <mergeCell ref="C36:F36"/>
    <mergeCell ref="C37:F37"/>
    <mergeCell ref="C26:F26"/>
    <mergeCell ref="C27:F27"/>
    <mergeCell ref="C28:F28"/>
    <mergeCell ref="C29:F29"/>
    <mergeCell ref="C33:F33"/>
    <mergeCell ref="C34:F34"/>
  </mergeCells>
  <hyperlinks>
    <hyperlink ref="C20:F20" r:id="rId1" display="https://ec.europa.eu/eurostat/web/waste/methodology"/>
    <hyperlink ref="C29:F29" r:id="rId2" display="https://eur-lex.europa.eu/legal-content/EN/TXT/?uri=LEGISSUM:l21207"/>
  </hyperlinks>
  <pageMargins left="0.7" right="0.7" top="0.75" bottom="0.75" header="0.3" footer="0.3"/>
  <pageSetup paperSize="9" scale="97" fitToHeight="0" orientation="landscape" verticalDpi="0"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BI39"/>
  <sheetViews>
    <sheetView workbookViewId="0">
      <selection activeCell="Q19" sqref="Q19"/>
    </sheetView>
  </sheetViews>
  <sheetFormatPr defaultColWidth="8.7109375" defaultRowHeight="12.75" x14ac:dyDescent="0.2"/>
  <cols>
    <col min="1" max="1" width="2.5703125" style="105" customWidth="1"/>
    <col min="2" max="2" width="1.42578125" style="105" customWidth="1"/>
    <col min="3" max="3" width="4.42578125" style="105" customWidth="1"/>
    <col min="4" max="4" width="20" style="105" customWidth="1"/>
    <col min="5" max="5" width="66.7109375" style="105" customWidth="1"/>
    <col min="6" max="6" width="35.85546875" style="105" customWidth="1"/>
    <col min="7" max="7" width="1.28515625" style="105" customWidth="1"/>
    <col min="8" max="16384" width="8.7109375" style="105"/>
  </cols>
  <sheetData>
    <row r="1" spans="1:61" s="42" customFormat="1" thickBot="1" x14ac:dyDescent="0.25">
      <c r="E1" s="272"/>
      <c r="F1" s="272"/>
      <c r="G1" s="272"/>
      <c r="H1" s="272"/>
      <c r="I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row>
    <row r="2" spans="1:61" s="276" customFormat="1" ht="42" customHeight="1" x14ac:dyDescent="0.2">
      <c r="B2" s="273"/>
      <c r="C2" s="438"/>
      <c r="D2" s="305"/>
      <c r="E2" s="305"/>
      <c r="F2" s="305"/>
      <c r="G2" s="306"/>
      <c r="H2" s="275"/>
      <c r="I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row>
    <row r="3" spans="1:61" s="42" customFormat="1" ht="17.25" customHeight="1" x14ac:dyDescent="0.2">
      <c r="B3" s="281"/>
      <c r="C3" s="307"/>
      <c r="D3" s="308"/>
      <c r="E3" s="308"/>
      <c r="F3" s="263" t="str">
        <f>UPPER(Lists!K3)</f>
        <v>STATISTICAL OFFICE OF THE EUROPEAN UNION</v>
      </c>
      <c r="G3" s="309"/>
      <c r="H3" s="272"/>
      <c r="I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row>
    <row r="4" spans="1:61" s="42" customFormat="1" ht="22.5" customHeight="1" x14ac:dyDescent="0.25">
      <c r="B4" s="281"/>
      <c r="C4" s="686" t="str">
        <f>UPPER(Lists!K7)</f>
        <v>ANNUAL REPORTING OF PACKAGING AND PACKAGING WASTE</v>
      </c>
      <c r="D4" s="686"/>
      <c r="E4" s="686"/>
      <c r="F4" s="686"/>
      <c r="G4" s="309"/>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row>
    <row r="5" spans="1:61" s="42" customFormat="1" ht="21.75" customHeight="1" x14ac:dyDescent="0.2">
      <c r="B5" s="283"/>
      <c r="C5" s="676" t="str">
        <f>CONCATENATE(Lists!K8," DATA COLLECTION")</f>
        <v>2023 DATA COLLECTION</v>
      </c>
      <c r="D5" s="676"/>
      <c r="E5" s="676"/>
      <c r="F5" s="676"/>
      <c r="G5" s="309"/>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row>
    <row r="6" spans="1:61" s="42" customFormat="1" ht="15" customHeight="1" thickBot="1" x14ac:dyDescent="0.25">
      <c r="B6" s="283"/>
      <c r="C6" s="285"/>
      <c r="D6" s="285"/>
      <c r="E6" s="285"/>
      <c r="F6" s="285"/>
      <c r="G6" s="309"/>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row>
    <row r="7" spans="1:61" s="43" customFormat="1" ht="39" customHeight="1" thickBot="1" x14ac:dyDescent="0.25">
      <c r="B7" s="286"/>
      <c r="C7" s="687" t="s">
        <v>606</v>
      </c>
      <c r="D7" s="687"/>
      <c r="E7" s="687"/>
      <c r="F7" s="687"/>
      <c r="G7" s="31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row>
    <row r="8" spans="1:61" s="43" customFormat="1" ht="24" customHeight="1" x14ac:dyDescent="0.25">
      <c r="A8" s="311"/>
      <c r="B8" s="312"/>
      <c r="C8" s="688" t="s">
        <v>106</v>
      </c>
      <c r="D8" s="688"/>
      <c r="E8" s="688"/>
      <c r="F8" s="688"/>
      <c r="G8" s="313"/>
    </row>
    <row r="9" spans="1:61" s="336" customFormat="1" ht="18" customHeight="1" x14ac:dyDescent="0.2">
      <c r="A9" s="335"/>
      <c r="B9" s="312"/>
      <c r="C9" s="685" t="s">
        <v>638</v>
      </c>
      <c r="D9" s="685"/>
      <c r="E9" s="685"/>
      <c r="F9" s="685"/>
      <c r="G9" s="313"/>
    </row>
    <row r="10" spans="1:61" s="336" customFormat="1" ht="18" customHeight="1" x14ac:dyDescent="0.2">
      <c r="A10" s="335"/>
      <c r="B10" s="312"/>
      <c r="C10" s="685" t="s">
        <v>639</v>
      </c>
      <c r="D10" s="685"/>
      <c r="E10" s="685"/>
      <c r="F10" s="685"/>
      <c r="G10" s="313"/>
    </row>
    <row r="11" spans="1:61" s="43" customFormat="1" ht="9.75" customHeight="1" x14ac:dyDescent="0.2">
      <c r="A11" s="311"/>
      <c r="B11" s="312"/>
      <c r="C11" s="314"/>
      <c r="D11" s="314"/>
      <c r="E11" s="314"/>
      <c r="F11" s="314"/>
      <c r="G11" s="313"/>
    </row>
    <row r="12" spans="1:61" s="43" customFormat="1" ht="5.25" customHeight="1" x14ac:dyDescent="0.2">
      <c r="A12" s="311"/>
      <c r="B12" s="312"/>
      <c r="C12" s="314"/>
      <c r="D12" s="314"/>
      <c r="E12" s="314"/>
      <c r="F12" s="314"/>
      <c r="G12" s="313"/>
    </row>
    <row r="13" spans="1:61" s="43" customFormat="1" ht="17.25" customHeight="1" x14ac:dyDescent="0.2">
      <c r="A13" s="311"/>
      <c r="B13" s="312"/>
      <c r="C13" s="337" t="s">
        <v>608</v>
      </c>
      <c r="D13" s="338"/>
      <c r="E13" s="338"/>
      <c r="F13" s="338"/>
      <c r="G13" s="313"/>
    </row>
    <row r="14" spans="1:61" s="43" customFormat="1" ht="6" customHeight="1" x14ac:dyDescent="0.2">
      <c r="A14" s="311"/>
      <c r="B14" s="312"/>
      <c r="C14" s="314"/>
      <c r="D14" s="314"/>
      <c r="E14" s="314"/>
      <c r="F14" s="314"/>
      <c r="G14" s="313"/>
    </row>
    <row r="15" spans="1:61" s="43" customFormat="1" ht="21.6" customHeight="1" x14ac:dyDescent="0.2">
      <c r="A15" s="311"/>
      <c r="B15" s="312"/>
      <c r="C15" s="678" t="s">
        <v>607</v>
      </c>
      <c r="D15" s="678"/>
      <c r="E15" s="678"/>
      <c r="F15" s="678"/>
      <c r="G15" s="313"/>
    </row>
    <row r="16" spans="1:61" s="43" customFormat="1" ht="57" customHeight="1" x14ac:dyDescent="0.2">
      <c r="A16" s="311"/>
      <c r="B16" s="312"/>
      <c r="C16" s="678" t="s">
        <v>828</v>
      </c>
      <c r="D16" s="678"/>
      <c r="E16" s="678"/>
      <c r="F16" s="678"/>
      <c r="G16" s="313"/>
    </row>
    <row r="17" spans="1:7" s="43" customFormat="1" ht="18.95" customHeight="1" x14ac:dyDescent="0.2">
      <c r="A17" s="311"/>
      <c r="B17" s="312"/>
      <c r="C17" s="678" t="s">
        <v>319</v>
      </c>
      <c r="D17" s="678"/>
      <c r="E17" s="678"/>
      <c r="F17" s="678"/>
      <c r="G17" s="313"/>
    </row>
    <row r="18" spans="1:7" s="43" customFormat="1" ht="5.25" customHeight="1" x14ac:dyDescent="0.2">
      <c r="A18" s="311"/>
      <c r="B18" s="312"/>
      <c r="C18" s="314"/>
      <c r="D18" s="314"/>
      <c r="E18" s="314"/>
      <c r="F18" s="314"/>
      <c r="G18" s="313"/>
    </row>
    <row r="19" spans="1:7" s="43" customFormat="1" ht="17.25" customHeight="1" x14ac:dyDescent="0.2">
      <c r="A19" s="311"/>
      <c r="B19" s="312"/>
      <c r="C19" s="337" t="s">
        <v>609</v>
      </c>
      <c r="D19" s="338"/>
      <c r="E19" s="338"/>
      <c r="F19" s="338"/>
      <c r="G19" s="313"/>
    </row>
    <row r="20" spans="1:7" s="43" customFormat="1" ht="7.5" customHeight="1" x14ac:dyDescent="0.2">
      <c r="A20" s="311"/>
      <c r="B20" s="312"/>
      <c r="C20" s="314"/>
      <c r="D20" s="314"/>
      <c r="E20" s="314"/>
      <c r="F20" s="314"/>
      <c r="G20" s="313"/>
    </row>
    <row r="21" spans="1:7" s="43" customFormat="1" ht="16.5" customHeight="1" x14ac:dyDescent="0.2">
      <c r="A21" s="311"/>
      <c r="B21" s="312"/>
      <c r="C21" s="678" t="s">
        <v>712</v>
      </c>
      <c r="D21" s="678"/>
      <c r="E21" s="678"/>
      <c r="F21" s="678"/>
      <c r="G21" s="313"/>
    </row>
    <row r="22" spans="1:7" s="365" customFormat="1" ht="27.95" customHeight="1" x14ac:dyDescent="0.2">
      <c r="A22" s="362"/>
      <c r="B22" s="363"/>
      <c r="C22" s="690" t="s">
        <v>610</v>
      </c>
      <c r="D22" s="690"/>
      <c r="E22" s="690"/>
      <c r="F22" s="690"/>
      <c r="G22" s="364"/>
    </row>
    <row r="23" spans="1:7" s="365" customFormat="1" ht="29.1" customHeight="1" x14ac:dyDescent="0.2">
      <c r="A23" s="362"/>
      <c r="B23" s="363"/>
      <c r="C23" s="314"/>
      <c r="D23" s="678" t="s">
        <v>823</v>
      </c>
      <c r="E23" s="678"/>
      <c r="F23" s="678"/>
      <c r="G23" s="364"/>
    </row>
    <row r="24" spans="1:7" s="365" customFormat="1" ht="29.25" customHeight="1" x14ac:dyDescent="0.2">
      <c r="A24" s="362"/>
      <c r="B24" s="363"/>
      <c r="C24" s="366"/>
      <c r="D24" s="678" t="s">
        <v>824</v>
      </c>
      <c r="E24" s="678"/>
      <c r="F24" s="678"/>
      <c r="G24" s="364"/>
    </row>
    <row r="25" spans="1:7" s="365" customFormat="1" ht="33.75" customHeight="1" x14ac:dyDescent="0.2">
      <c r="A25" s="362"/>
      <c r="B25" s="363"/>
      <c r="C25" s="366"/>
      <c r="D25" s="678" t="s">
        <v>822</v>
      </c>
      <c r="E25" s="678"/>
      <c r="F25" s="678"/>
      <c r="G25" s="364"/>
    </row>
    <row r="26" spans="1:7" s="365" customFormat="1" ht="27.95" customHeight="1" x14ac:dyDescent="0.2">
      <c r="A26" s="362"/>
      <c r="B26" s="363"/>
      <c r="C26" s="690" t="s">
        <v>611</v>
      </c>
      <c r="D26" s="690"/>
      <c r="E26" s="690"/>
      <c r="F26" s="690"/>
      <c r="G26" s="364"/>
    </row>
    <row r="27" spans="1:7" s="365" customFormat="1" ht="27.95" customHeight="1" x14ac:dyDescent="0.2">
      <c r="A27" s="362"/>
      <c r="B27" s="363"/>
      <c r="C27" s="314"/>
      <c r="D27" s="678" t="s">
        <v>711</v>
      </c>
      <c r="E27" s="678"/>
      <c r="F27" s="678"/>
      <c r="G27" s="364"/>
    </row>
    <row r="28" spans="1:7" s="365" customFormat="1" ht="42" customHeight="1" x14ac:dyDescent="0.2">
      <c r="A28" s="362"/>
      <c r="B28" s="363"/>
      <c r="C28" s="366"/>
      <c r="D28" s="678" t="s">
        <v>612</v>
      </c>
      <c r="E28" s="678"/>
      <c r="F28" s="678"/>
      <c r="G28" s="364"/>
    </row>
    <row r="29" spans="1:7" s="365" customFormat="1" ht="27.95" customHeight="1" x14ac:dyDescent="0.2">
      <c r="A29" s="362"/>
      <c r="B29" s="363"/>
      <c r="C29" s="366"/>
      <c r="D29" s="678" t="s">
        <v>825</v>
      </c>
      <c r="E29" s="678"/>
      <c r="F29" s="678"/>
      <c r="G29" s="364"/>
    </row>
    <row r="30" spans="1:7" s="365" customFormat="1" ht="22.5" customHeight="1" x14ac:dyDescent="0.2">
      <c r="A30" s="362"/>
      <c r="B30" s="363"/>
      <c r="C30" s="690" t="s">
        <v>613</v>
      </c>
      <c r="D30" s="690"/>
      <c r="E30" s="690"/>
      <c r="F30" s="690"/>
      <c r="G30" s="364"/>
    </row>
    <row r="31" spans="1:7" s="365" customFormat="1" ht="21.6" customHeight="1" x14ac:dyDescent="0.2">
      <c r="A31" s="362"/>
      <c r="B31" s="363"/>
      <c r="C31" s="314"/>
      <c r="D31" s="314" t="s">
        <v>614</v>
      </c>
      <c r="E31" s="314"/>
      <c r="F31" s="314"/>
      <c r="G31" s="364"/>
    </row>
    <row r="32" spans="1:7" s="365" customFormat="1" ht="27.95" customHeight="1" x14ac:dyDescent="0.2">
      <c r="A32" s="362"/>
      <c r="B32" s="363"/>
      <c r="C32" s="690" t="s">
        <v>615</v>
      </c>
      <c r="D32" s="690"/>
      <c r="E32" s="690"/>
      <c r="F32" s="690"/>
      <c r="G32" s="364"/>
    </row>
    <row r="33" spans="1:7" s="365" customFormat="1" ht="20.45" customHeight="1" x14ac:dyDescent="0.2">
      <c r="A33" s="362"/>
      <c r="B33" s="363"/>
      <c r="C33" s="366"/>
      <c r="D33" s="678" t="s">
        <v>616</v>
      </c>
      <c r="E33" s="678"/>
      <c r="F33" s="678"/>
      <c r="G33" s="364"/>
    </row>
    <row r="34" spans="1:7" s="365" customFormat="1" ht="20.45" customHeight="1" x14ac:dyDescent="0.2">
      <c r="A34" s="362"/>
      <c r="B34" s="363"/>
      <c r="C34" s="366"/>
      <c r="D34" s="678" t="s">
        <v>826</v>
      </c>
      <c r="E34" s="678"/>
      <c r="F34" s="678"/>
      <c r="G34" s="364"/>
    </row>
    <row r="35" spans="1:7" s="365" customFormat="1" ht="20.45" customHeight="1" x14ac:dyDescent="0.2">
      <c r="A35" s="362"/>
      <c r="B35" s="363"/>
      <c r="C35" s="314"/>
      <c r="D35" s="691" t="s">
        <v>827</v>
      </c>
      <c r="E35" s="680"/>
      <c r="F35" s="680"/>
      <c r="G35" s="364"/>
    </row>
    <row r="36" spans="1:7" s="334" customFormat="1" ht="7.5" customHeight="1" thickBot="1" x14ac:dyDescent="0.25">
      <c r="B36" s="330"/>
      <c r="C36" s="331"/>
      <c r="D36" s="331"/>
      <c r="E36" s="331"/>
      <c r="F36" s="332"/>
      <c r="G36" s="333"/>
    </row>
    <row r="39" spans="1:7" ht="12" customHeight="1" x14ac:dyDescent="0.2"/>
  </sheetData>
  <sheetProtection algorithmName="SHA-512" hashValue="BbMeLjtHxK86pg3rGOI2ABVVGyTvQkPpDGr7SbPogmtlOkS/q/mVyJ7PqDJsv97BbpSIXM8B4lQmDa7/OUtuGg==" saltValue="xJdpkqk9FnQzlhwCc/f2dw==" spinCount="100000" sheet="1"/>
  <mergeCells count="23">
    <mergeCell ref="D34:F34"/>
    <mergeCell ref="D35:F35"/>
    <mergeCell ref="C26:F26"/>
    <mergeCell ref="D28:F28"/>
    <mergeCell ref="D27:F27"/>
    <mergeCell ref="D29:F29"/>
    <mergeCell ref="C32:F32"/>
    <mergeCell ref="D33:F33"/>
    <mergeCell ref="C22:F22"/>
    <mergeCell ref="C30:F30"/>
    <mergeCell ref="C16:F16"/>
    <mergeCell ref="C17:F17"/>
    <mergeCell ref="C21:F21"/>
    <mergeCell ref="D23:F23"/>
    <mergeCell ref="D24:F24"/>
    <mergeCell ref="D25:F25"/>
    <mergeCell ref="C15:F15"/>
    <mergeCell ref="C4:F4"/>
    <mergeCell ref="C5:F5"/>
    <mergeCell ref="C7:F7"/>
    <mergeCell ref="C8:F8"/>
    <mergeCell ref="C9:F9"/>
    <mergeCell ref="C10:F10"/>
  </mergeCells>
  <pageMargins left="0.7" right="0.7" top="0.75" bottom="0.75" header="0.3" footer="0.3"/>
  <pageSetup paperSize="9" fitToHeight="0" orientation="landscape" verticalDpi="0"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pageSetUpPr fitToPage="1"/>
  </sheetPr>
  <dimension ref="A1:BO24"/>
  <sheetViews>
    <sheetView topLeftCell="D1" workbookViewId="0">
      <selection activeCell="D22" sqref="D22:G22"/>
    </sheetView>
  </sheetViews>
  <sheetFormatPr defaultColWidth="8.7109375" defaultRowHeight="12.75" x14ac:dyDescent="0.2"/>
  <cols>
    <col min="1" max="1" width="2.5703125" style="510" customWidth="1"/>
    <col min="2" max="2" width="1.85546875" style="510" customWidth="1"/>
    <col min="3" max="3" width="15.7109375" style="510" customWidth="1"/>
    <col min="4" max="4" width="32.7109375" style="510" customWidth="1"/>
    <col min="5" max="5" width="21.85546875" style="510" customWidth="1"/>
    <col min="6" max="6" width="2.5703125" style="510" customWidth="1"/>
    <col min="7" max="7" width="66.140625" style="510" customWidth="1"/>
    <col min="8" max="8" width="1.28515625" style="510" customWidth="1"/>
    <col min="9" max="16384" width="8.7109375" style="510"/>
  </cols>
  <sheetData>
    <row r="1" spans="1:67" s="473" customFormat="1" thickBot="1" x14ac:dyDescent="0.25">
      <c r="E1" s="474"/>
      <c r="F1" s="474"/>
      <c r="G1" s="474"/>
      <c r="H1" s="474"/>
      <c r="I1" s="474"/>
      <c r="J1" s="474"/>
      <c r="K1" s="474"/>
      <c r="L1" s="474"/>
      <c r="M1" s="474"/>
      <c r="N1" s="474"/>
      <c r="O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row>
    <row r="2" spans="1:67" s="475" customFormat="1" ht="42" customHeight="1" x14ac:dyDescent="0.2">
      <c r="B2" s="476"/>
      <c r="C2" s="477"/>
      <c r="D2" s="478"/>
      <c r="E2" s="478"/>
      <c r="F2" s="478"/>
      <c r="G2" s="478"/>
      <c r="H2" s="479"/>
      <c r="I2" s="480"/>
      <c r="J2" s="480"/>
      <c r="K2" s="480"/>
      <c r="L2" s="480"/>
      <c r="M2" s="480"/>
      <c r="N2" s="480"/>
      <c r="O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row>
    <row r="3" spans="1:67" s="473" customFormat="1" ht="17.25" customHeight="1" x14ac:dyDescent="0.2">
      <c r="B3" s="481"/>
      <c r="C3" s="482"/>
      <c r="D3" s="483"/>
      <c r="E3" s="483"/>
      <c r="F3" s="483"/>
      <c r="G3" s="484" t="str">
        <f>UPPER(Lists!K3)</f>
        <v>STATISTICAL OFFICE OF THE EUROPEAN UNION</v>
      </c>
      <c r="H3" s="485"/>
      <c r="I3" s="474"/>
      <c r="J3" s="474"/>
      <c r="K3" s="474"/>
      <c r="L3" s="474"/>
      <c r="M3" s="474"/>
      <c r="N3" s="474"/>
      <c r="O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row>
    <row r="4" spans="1:67" s="473" customFormat="1" ht="21.95" customHeight="1" x14ac:dyDescent="0.2">
      <c r="B4" s="481"/>
      <c r="C4" s="697" t="str">
        <f>UPPER(Lists!K7)</f>
        <v>ANNUAL REPORTING OF PACKAGING AND PACKAGING WASTE</v>
      </c>
      <c r="D4" s="697"/>
      <c r="E4" s="697"/>
      <c r="F4" s="697"/>
      <c r="G4" s="697"/>
      <c r="H4" s="485"/>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row>
    <row r="5" spans="1:67" s="473" customFormat="1" ht="21.95" customHeight="1" x14ac:dyDescent="0.2">
      <c r="B5" s="486"/>
      <c r="C5" s="698" t="str">
        <f>CONCATENATE(Lists!K8," DATA COLLECTION")</f>
        <v>2023 DATA COLLECTION</v>
      </c>
      <c r="D5" s="698"/>
      <c r="E5" s="698"/>
      <c r="F5" s="698"/>
      <c r="G5" s="698"/>
      <c r="H5" s="485"/>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row>
    <row r="6" spans="1:67" s="473" customFormat="1" ht="24" customHeight="1" thickBot="1" x14ac:dyDescent="0.25">
      <c r="B6" s="486"/>
      <c r="C6" s="487"/>
      <c r="D6" s="487"/>
      <c r="E6" s="487"/>
      <c r="F6" s="487"/>
      <c r="G6" s="487"/>
      <c r="H6" s="485"/>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row>
    <row r="7" spans="1:67" s="473" customFormat="1" ht="39" customHeight="1" thickBot="1" x14ac:dyDescent="0.25">
      <c r="B7" s="488"/>
      <c r="C7" s="699" t="s">
        <v>574</v>
      </c>
      <c r="D7" s="699"/>
      <c r="E7" s="699"/>
      <c r="F7" s="699"/>
      <c r="G7" s="699"/>
      <c r="H7" s="485"/>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row>
    <row r="8" spans="1:67" s="473" customFormat="1" ht="14.25" customHeight="1" x14ac:dyDescent="0.2">
      <c r="B8" s="488"/>
      <c r="C8" s="489"/>
      <c r="D8" s="489"/>
      <c r="E8" s="489"/>
      <c r="F8" s="489"/>
      <c r="G8" s="489"/>
      <c r="H8" s="485"/>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row>
    <row r="9" spans="1:67" s="496" customFormat="1" ht="18" customHeight="1" x14ac:dyDescent="0.25">
      <c r="A9" s="490"/>
      <c r="B9" s="491"/>
      <c r="C9" s="492" t="s">
        <v>309</v>
      </c>
      <c r="D9" s="492"/>
      <c r="E9" s="358" t="s">
        <v>76</v>
      </c>
      <c r="F9" s="493"/>
      <c r="G9" s="494" t="str">
        <f>IF(E9="","",VLOOKUP(E9,Lists!A2:B41,2,FALSE))</f>
        <v>LU</v>
      </c>
      <c r="H9" s="495"/>
    </row>
    <row r="10" spans="1:67" s="496" customFormat="1" ht="17.25" customHeight="1" x14ac:dyDescent="0.2">
      <c r="A10" s="497"/>
      <c r="B10" s="498"/>
      <c r="C10" s="492" t="s">
        <v>283</v>
      </c>
      <c r="D10" s="499"/>
      <c r="E10" s="339">
        <v>2021</v>
      </c>
      <c r="F10" s="493"/>
      <c r="G10" s="499"/>
      <c r="H10" s="495"/>
    </row>
    <row r="11" spans="1:67" s="496" customFormat="1" ht="18" customHeight="1" x14ac:dyDescent="0.25">
      <c r="A11" s="490"/>
      <c r="B11" s="491"/>
      <c r="C11" s="500" t="str">
        <f>CONCATENATE("The due date for reporting is ",Lists!K10)</f>
        <v>The due date for reporting is 30 June 2023</v>
      </c>
      <c r="D11" s="500"/>
      <c r="E11" s="501"/>
      <c r="F11" s="500"/>
      <c r="G11" s="502"/>
      <c r="H11" s="495"/>
    </row>
    <row r="12" spans="1:67" s="473" customFormat="1" ht="17.25" customHeight="1" x14ac:dyDescent="0.2">
      <c r="A12" s="503"/>
      <c r="B12" s="504"/>
      <c r="C12" s="700" t="str">
        <f>"Who is the primary contact point for the data collection '" &amp;  Lists!K7&amp;"' in your country?"</f>
        <v>Who is the primary contact point for the data collection 'Annual reporting of packaging and packaging waste' in your country?</v>
      </c>
      <c r="D12" s="700"/>
      <c r="E12" s="700"/>
      <c r="F12" s="700"/>
      <c r="G12" s="700"/>
      <c r="H12" s="505"/>
    </row>
    <row r="13" spans="1:67" s="496" customFormat="1" ht="5.25" customHeight="1" x14ac:dyDescent="0.2">
      <c r="A13" s="490"/>
      <c r="B13" s="491"/>
      <c r="C13" s="506"/>
      <c r="D13" s="506"/>
      <c r="E13" s="506"/>
      <c r="F13" s="506"/>
      <c r="G13" s="507"/>
      <c r="H13" s="495"/>
    </row>
    <row r="14" spans="1:67" s="496" customFormat="1" ht="14.25" x14ac:dyDescent="0.2">
      <c r="A14" s="490"/>
      <c r="B14" s="491"/>
      <c r="C14" s="508" t="s">
        <v>17</v>
      </c>
      <c r="D14" s="692" t="s">
        <v>848</v>
      </c>
      <c r="E14" s="693"/>
      <c r="F14" s="693"/>
      <c r="G14" s="693"/>
      <c r="H14" s="495"/>
    </row>
    <row r="15" spans="1:67" s="496" customFormat="1" ht="4.5" customHeight="1" x14ac:dyDescent="0.2">
      <c r="A15" s="490"/>
      <c r="B15" s="491"/>
      <c r="C15" s="508"/>
      <c r="D15" s="509"/>
      <c r="E15" s="509"/>
      <c r="F15" s="509"/>
      <c r="G15" s="507"/>
      <c r="H15" s="495"/>
    </row>
    <row r="16" spans="1:67" s="496" customFormat="1" ht="14.25" x14ac:dyDescent="0.2">
      <c r="A16" s="490"/>
      <c r="B16" s="491"/>
      <c r="C16" s="508" t="s">
        <v>19</v>
      </c>
      <c r="D16" s="701" t="s">
        <v>849</v>
      </c>
      <c r="E16" s="693"/>
      <c r="F16" s="693"/>
      <c r="G16" s="693"/>
      <c r="H16" s="495"/>
    </row>
    <row r="17" spans="1:8" s="496" customFormat="1" ht="5.25" customHeight="1" x14ac:dyDescent="0.2">
      <c r="A17" s="490"/>
      <c r="B17" s="491"/>
      <c r="C17" s="508"/>
      <c r="D17" s="509"/>
      <c r="E17" s="509"/>
      <c r="F17" s="509"/>
      <c r="G17" s="507"/>
      <c r="H17" s="495"/>
    </row>
    <row r="18" spans="1:8" s="496" customFormat="1" ht="14.25" x14ac:dyDescent="0.2">
      <c r="A18" s="490"/>
      <c r="B18" s="491"/>
      <c r="C18" s="508" t="s">
        <v>18</v>
      </c>
      <c r="D18" s="692" t="s">
        <v>850</v>
      </c>
      <c r="E18" s="693"/>
      <c r="F18" s="693"/>
      <c r="G18" s="693"/>
      <c r="H18" s="495"/>
    </row>
    <row r="19" spans="1:8" s="496" customFormat="1" ht="3.75" customHeight="1" x14ac:dyDescent="0.2">
      <c r="A19" s="490"/>
      <c r="B19" s="491"/>
      <c r="C19" s="508"/>
      <c r="D19" s="509"/>
      <c r="E19" s="509"/>
      <c r="F19" s="509"/>
      <c r="G19" s="507"/>
      <c r="H19" s="495"/>
    </row>
    <row r="20" spans="1:8" s="496" customFormat="1" ht="14.25" x14ac:dyDescent="0.2">
      <c r="A20" s="490"/>
      <c r="B20" s="491"/>
      <c r="C20" s="508" t="s">
        <v>20</v>
      </c>
      <c r="D20" s="694" t="s">
        <v>851</v>
      </c>
      <c r="E20" s="695"/>
      <c r="F20" s="695"/>
      <c r="G20" s="695"/>
      <c r="H20" s="495"/>
    </row>
    <row r="21" spans="1:8" s="496" customFormat="1" ht="5.25" customHeight="1" x14ac:dyDescent="0.2">
      <c r="A21" s="497"/>
      <c r="B21" s="498"/>
      <c r="C21" s="508"/>
      <c r="D21" s="509"/>
      <c r="E21" s="509"/>
      <c r="F21" s="509"/>
      <c r="G21" s="507"/>
      <c r="H21" s="495"/>
    </row>
    <row r="22" spans="1:8" s="496" customFormat="1" ht="14.25" x14ac:dyDescent="0.2">
      <c r="A22" s="490"/>
      <c r="B22" s="491"/>
      <c r="C22" s="508" t="s">
        <v>21</v>
      </c>
      <c r="D22" s="692" t="s">
        <v>852</v>
      </c>
      <c r="E22" s="693"/>
      <c r="F22" s="693"/>
      <c r="G22" s="693"/>
      <c r="H22" s="495"/>
    </row>
    <row r="23" spans="1:8" s="496" customFormat="1" ht="30" customHeight="1" x14ac:dyDescent="0.25">
      <c r="A23" s="490"/>
      <c r="B23" s="491"/>
      <c r="C23" s="696" t="s">
        <v>284</v>
      </c>
      <c r="D23" s="696"/>
      <c r="E23" s="696"/>
      <c r="F23" s="696"/>
      <c r="G23" s="696"/>
      <c r="H23" s="495"/>
    </row>
    <row r="24" spans="1:8" ht="13.5" thickBot="1" x14ac:dyDescent="0.25">
      <c r="B24" s="511"/>
      <c r="C24" s="512"/>
      <c r="D24" s="512"/>
      <c r="E24" s="512"/>
      <c r="F24" s="512"/>
      <c r="G24" s="512"/>
      <c r="H24" s="513"/>
    </row>
  </sheetData>
  <sheetProtection algorithmName="SHA-512" hashValue="O60mpBu14FIwxCdHS+L8FYY2IIHd9vx97W4CKbCNf/WYHh8UPfHXgGqHjky1PSL0u3LBkQ92ilO04eCR7pMMzQ==" saltValue="MxnI4H92TR2Y/iOZh9AAMg==" spinCount="100000" sheet="1" objects="1" scenarios="1" selectLockedCells="1"/>
  <mergeCells count="10">
    <mergeCell ref="D18:G18"/>
    <mergeCell ref="D20:G20"/>
    <mergeCell ref="D22:G22"/>
    <mergeCell ref="C23:G23"/>
    <mergeCell ref="C4:G4"/>
    <mergeCell ref="C5:G5"/>
    <mergeCell ref="C7:G7"/>
    <mergeCell ref="C12:G12"/>
    <mergeCell ref="D14:G14"/>
    <mergeCell ref="D16:G16"/>
  </mergeCells>
  <pageMargins left="0.7" right="0.7" top="0.75" bottom="0.75" header="0.3" footer="0.3"/>
  <pageSetup paperSize="9" scale="92" fitToHeight="0" orientation="landscape" verticalDpi="0"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Lists!$A$2:$A$41</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79CDC9"/>
    <pageSetUpPr fitToPage="1"/>
  </sheetPr>
  <dimension ref="C1:F59"/>
  <sheetViews>
    <sheetView topLeftCell="A6" workbookViewId="0">
      <selection activeCell="E23" sqref="E23:E28"/>
    </sheetView>
  </sheetViews>
  <sheetFormatPr defaultColWidth="9.140625" defaultRowHeight="14.25" x14ac:dyDescent="0.2"/>
  <cols>
    <col min="1" max="1" width="2.5703125" style="514" customWidth="1"/>
    <col min="2" max="2" width="0.85546875" style="514" customWidth="1"/>
    <col min="3" max="3" width="2.28515625" style="514" customWidth="1"/>
    <col min="4" max="4" width="7.42578125" style="515" customWidth="1"/>
    <col min="5" max="5" width="130.85546875" style="514" customWidth="1"/>
    <col min="6" max="6" width="2.28515625" style="514" customWidth="1"/>
    <col min="7" max="16384" width="9.140625" style="514"/>
  </cols>
  <sheetData>
    <row r="1" spans="3:6" ht="9.75" customHeight="1" thickBot="1" x14ac:dyDescent="0.25"/>
    <row r="2" spans="3:6" ht="38.25" customHeight="1" x14ac:dyDescent="0.25">
      <c r="C2" s="516"/>
      <c r="D2" s="702"/>
      <c r="E2" s="702"/>
      <c r="F2" s="517"/>
    </row>
    <row r="3" spans="3:6" s="518" customFormat="1" ht="23.25" customHeight="1" x14ac:dyDescent="0.2">
      <c r="C3" s="519"/>
      <c r="D3" s="520"/>
      <c r="E3" s="521" t="str">
        <f>UPPER(Lists!K3)</f>
        <v>STATISTICAL OFFICE OF THE EUROPEAN UNION</v>
      </c>
      <c r="F3" s="522"/>
    </row>
    <row r="4" spans="3:6" ht="21.75" customHeight="1" x14ac:dyDescent="0.2">
      <c r="C4" s="491"/>
      <c r="D4" s="703" t="str">
        <f>UPPER(Lists!K7)</f>
        <v>ANNUAL REPORTING OF PACKAGING AND PACKAGING WASTE</v>
      </c>
      <c r="E4" s="703"/>
      <c r="F4" s="495"/>
    </row>
    <row r="5" spans="3:6" ht="18" customHeight="1" x14ac:dyDescent="0.2">
      <c r="C5" s="491"/>
      <c r="D5" s="704" t="str">
        <f>CONCATENATE(Lists!K8," DATA COLLECTION")</f>
        <v>2023 DATA COLLECTION</v>
      </c>
      <c r="E5" s="704"/>
      <c r="F5" s="495"/>
    </row>
    <row r="6" spans="3:6" ht="9" customHeight="1" x14ac:dyDescent="0.2">
      <c r="C6" s="491"/>
      <c r="D6" s="523"/>
      <c r="E6" s="523"/>
      <c r="F6" s="495"/>
    </row>
    <row r="7" spans="3:6" ht="35.25" customHeight="1" x14ac:dyDescent="0.2">
      <c r="C7" s="491"/>
      <c r="D7" s="705" t="s">
        <v>660</v>
      </c>
      <c r="E7" s="705"/>
      <c r="F7" s="495"/>
    </row>
    <row r="8" spans="3:6" ht="17.45" customHeight="1" x14ac:dyDescent="0.2">
      <c r="C8" s="491"/>
      <c r="D8" s="706" t="str">
        <f>IF('GETTING STARTED'!E9="","",'GETTING STARTED'!E9)</f>
        <v>Luxembourg</v>
      </c>
      <c r="E8" s="706"/>
      <c r="F8" s="495"/>
    </row>
    <row r="9" spans="3:6" ht="15" x14ac:dyDescent="0.2">
      <c r="C9" s="524"/>
      <c r="D9" s="340">
        <v>1</v>
      </c>
      <c r="E9" s="341" t="s">
        <v>853</v>
      </c>
      <c r="F9" s="495"/>
    </row>
    <row r="10" spans="3:6" ht="28.5" x14ac:dyDescent="0.2">
      <c r="C10" s="524"/>
      <c r="D10" s="340">
        <v>2</v>
      </c>
      <c r="E10" s="341" t="s">
        <v>905</v>
      </c>
      <c r="F10" s="495"/>
    </row>
    <row r="11" spans="3:6" ht="15" x14ac:dyDescent="0.2">
      <c r="C11" s="524"/>
      <c r="D11" s="343">
        <v>3</v>
      </c>
      <c r="E11" s="341" t="s">
        <v>906</v>
      </c>
      <c r="F11" s="495"/>
    </row>
    <row r="12" spans="3:6" ht="85.5" x14ac:dyDescent="0.2">
      <c r="C12" s="524"/>
      <c r="D12" s="343">
        <v>4</v>
      </c>
      <c r="E12" s="341" t="s">
        <v>907</v>
      </c>
      <c r="F12" s="495"/>
    </row>
    <row r="13" spans="3:6" ht="28.5" x14ac:dyDescent="0.2">
      <c r="C13" s="524"/>
      <c r="D13" s="340">
        <v>5</v>
      </c>
      <c r="E13" s="341" t="s">
        <v>854</v>
      </c>
      <c r="F13" s="495"/>
    </row>
    <row r="14" spans="3:6" ht="28.5" x14ac:dyDescent="0.2">
      <c r="C14" s="524"/>
      <c r="D14" s="340">
        <v>6</v>
      </c>
      <c r="E14" s="341" t="s">
        <v>855</v>
      </c>
      <c r="F14" s="495"/>
    </row>
    <row r="15" spans="3:6" ht="15" x14ac:dyDescent="0.2">
      <c r="C15" s="524"/>
      <c r="D15" s="340">
        <v>7</v>
      </c>
      <c r="E15" s="341" t="s">
        <v>857</v>
      </c>
      <c r="F15" s="495"/>
    </row>
    <row r="16" spans="3:6" ht="15" x14ac:dyDescent="0.2">
      <c r="C16" s="524"/>
      <c r="D16" s="340">
        <v>8</v>
      </c>
      <c r="E16" s="342"/>
      <c r="F16" s="495"/>
    </row>
    <row r="17" spans="3:6" ht="15" x14ac:dyDescent="0.2">
      <c r="C17" s="524"/>
      <c r="D17" s="340">
        <v>9</v>
      </c>
      <c r="E17" s="341"/>
      <c r="F17" s="495"/>
    </row>
    <row r="18" spans="3:6" ht="15" x14ac:dyDescent="0.2">
      <c r="C18" s="524"/>
      <c r="D18" s="340">
        <v>10</v>
      </c>
      <c r="E18" s="342"/>
      <c r="F18" s="495"/>
    </row>
    <row r="19" spans="3:6" ht="15" x14ac:dyDescent="0.2">
      <c r="C19" s="524"/>
      <c r="D19" s="340">
        <v>11</v>
      </c>
      <c r="E19" s="341"/>
      <c r="F19" s="495"/>
    </row>
    <row r="20" spans="3:6" ht="15" x14ac:dyDescent="0.2">
      <c r="C20" s="524"/>
      <c r="D20" s="340">
        <v>12</v>
      </c>
      <c r="E20" s="342"/>
      <c r="F20" s="495"/>
    </row>
    <row r="21" spans="3:6" ht="15" x14ac:dyDescent="0.2">
      <c r="C21" s="524"/>
      <c r="D21" s="340">
        <v>13</v>
      </c>
      <c r="E21" s="341"/>
      <c r="F21" s="495"/>
    </row>
    <row r="22" spans="3:6" ht="15" x14ac:dyDescent="0.2">
      <c r="C22" s="524"/>
      <c r="D22" s="340">
        <v>14</v>
      </c>
      <c r="E22" s="342"/>
      <c r="F22" s="495"/>
    </row>
    <row r="23" spans="3:6" ht="15" x14ac:dyDescent="0.2">
      <c r="C23" s="524"/>
      <c r="D23" s="340">
        <v>15</v>
      </c>
      <c r="E23" s="341"/>
      <c r="F23" s="495"/>
    </row>
    <row r="24" spans="3:6" ht="15" x14ac:dyDescent="0.2">
      <c r="C24" s="524"/>
      <c r="D24" s="340">
        <v>16</v>
      </c>
      <c r="E24" s="341"/>
      <c r="F24" s="495"/>
    </row>
    <row r="25" spans="3:6" ht="15" x14ac:dyDescent="0.2">
      <c r="C25" s="524"/>
      <c r="D25" s="340">
        <v>17</v>
      </c>
      <c r="E25" s="341"/>
      <c r="F25" s="495"/>
    </row>
    <row r="26" spans="3:6" ht="15" x14ac:dyDescent="0.2">
      <c r="C26" s="524"/>
      <c r="D26" s="340">
        <v>18</v>
      </c>
      <c r="E26" s="341"/>
      <c r="F26" s="495"/>
    </row>
    <row r="27" spans="3:6" ht="15" x14ac:dyDescent="0.2">
      <c r="C27" s="524"/>
      <c r="D27" s="340">
        <v>19</v>
      </c>
      <c r="E27" s="44"/>
      <c r="F27" s="495"/>
    </row>
    <row r="28" spans="3:6" ht="15" x14ac:dyDescent="0.2">
      <c r="C28" s="524"/>
      <c r="D28" s="340">
        <v>20</v>
      </c>
      <c r="E28" s="44"/>
      <c r="F28" s="495"/>
    </row>
    <row r="29" spans="3:6" ht="15" x14ac:dyDescent="0.2">
      <c r="C29" s="524"/>
      <c r="D29" s="340">
        <v>21</v>
      </c>
      <c r="E29" s="44"/>
      <c r="F29" s="495"/>
    </row>
    <row r="30" spans="3:6" ht="15" x14ac:dyDescent="0.2">
      <c r="C30" s="524"/>
      <c r="D30" s="340">
        <v>22</v>
      </c>
      <c r="E30" s="44"/>
      <c r="F30" s="495"/>
    </row>
    <row r="31" spans="3:6" ht="15" x14ac:dyDescent="0.2">
      <c r="C31" s="524"/>
      <c r="D31" s="340">
        <v>23</v>
      </c>
      <c r="E31" s="44"/>
      <c r="F31" s="495"/>
    </row>
    <row r="32" spans="3:6" ht="15" x14ac:dyDescent="0.2">
      <c r="C32" s="524"/>
      <c r="D32" s="340">
        <v>24</v>
      </c>
      <c r="E32" s="44"/>
      <c r="F32" s="495"/>
    </row>
    <row r="33" spans="3:6" ht="15" x14ac:dyDescent="0.2">
      <c r="C33" s="524"/>
      <c r="D33" s="340">
        <v>25</v>
      </c>
      <c r="E33" s="44"/>
      <c r="F33" s="495"/>
    </row>
    <row r="34" spans="3:6" ht="15" x14ac:dyDescent="0.2">
      <c r="C34" s="524"/>
      <c r="D34" s="340">
        <v>26</v>
      </c>
      <c r="E34" s="44"/>
      <c r="F34" s="495"/>
    </row>
    <row r="35" spans="3:6" ht="15" x14ac:dyDescent="0.2">
      <c r="C35" s="524"/>
      <c r="D35" s="340">
        <v>27</v>
      </c>
      <c r="E35" s="44"/>
      <c r="F35" s="495"/>
    </row>
    <row r="36" spans="3:6" ht="15" x14ac:dyDescent="0.2">
      <c r="C36" s="524"/>
      <c r="D36" s="340">
        <v>28</v>
      </c>
      <c r="E36" s="44"/>
      <c r="F36" s="495"/>
    </row>
    <row r="37" spans="3:6" ht="15" x14ac:dyDescent="0.2">
      <c r="C37" s="524"/>
      <c r="D37" s="340">
        <v>29</v>
      </c>
      <c r="E37" s="44"/>
      <c r="F37" s="495"/>
    </row>
    <row r="38" spans="3:6" ht="15" x14ac:dyDescent="0.2">
      <c r="C38" s="524"/>
      <c r="D38" s="340">
        <v>30</v>
      </c>
      <c r="E38" s="44"/>
      <c r="F38" s="495"/>
    </row>
    <row r="39" spans="3:6" ht="15" x14ac:dyDescent="0.2">
      <c r="C39" s="524"/>
      <c r="D39" s="340">
        <v>31</v>
      </c>
      <c r="E39" s="44"/>
      <c r="F39" s="495"/>
    </row>
    <row r="40" spans="3:6" ht="15" x14ac:dyDescent="0.2">
      <c r="C40" s="524"/>
      <c r="D40" s="340">
        <v>32</v>
      </c>
      <c r="E40" s="44"/>
      <c r="F40" s="495"/>
    </row>
    <row r="41" spans="3:6" ht="15" x14ac:dyDescent="0.2">
      <c r="C41" s="524"/>
      <c r="D41" s="340">
        <v>33</v>
      </c>
      <c r="E41" s="44"/>
      <c r="F41" s="495"/>
    </row>
    <row r="42" spans="3:6" ht="15" x14ac:dyDescent="0.2">
      <c r="C42" s="524"/>
      <c r="D42" s="340">
        <v>34</v>
      </c>
      <c r="E42" s="44"/>
      <c r="F42" s="495"/>
    </row>
    <row r="43" spans="3:6" ht="15" x14ac:dyDescent="0.2">
      <c r="C43" s="524"/>
      <c r="D43" s="340">
        <v>35</v>
      </c>
      <c r="E43" s="44"/>
      <c r="F43" s="495"/>
    </row>
    <row r="44" spans="3:6" ht="15" x14ac:dyDescent="0.2">
      <c r="C44" s="524"/>
      <c r="D44" s="340">
        <v>36</v>
      </c>
      <c r="E44" s="44"/>
      <c r="F44" s="495"/>
    </row>
    <row r="45" spans="3:6" ht="15" x14ac:dyDescent="0.2">
      <c r="C45" s="524"/>
      <c r="D45" s="340">
        <v>37</v>
      </c>
      <c r="E45" s="44"/>
      <c r="F45" s="495"/>
    </row>
    <row r="46" spans="3:6" ht="15" x14ac:dyDescent="0.2">
      <c r="C46" s="524"/>
      <c r="D46" s="340">
        <v>38</v>
      </c>
      <c r="E46" s="44"/>
      <c r="F46" s="495"/>
    </row>
    <row r="47" spans="3:6" ht="15" x14ac:dyDescent="0.2">
      <c r="C47" s="524"/>
      <c r="D47" s="340">
        <v>39</v>
      </c>
      <c r="E47" s="44"/>
      <c r="F47" s="495"/>
    </row>
    <row r="48" spans="3:6" ht="15" x14ac:dyDescent="0.2">
      <c r="C48" s="524"/>
      <c r="D48" s="340">
        <v>40</v>
      </c>
      <c r="E48" s="44"/>
      <c r="F48" s="495"/>
    </row>
    <row r="49" spans="3:6" ht="15" x14ac:dyDescent="0.2">
      <c r="C49" s="524"/>
      <c r="D49" s="340">
        <v>41</v>
      </c>
      <c r="E49" s="44"/>
      <c r="F49" s="495"/>
    </row>
    <row r="50" spans="3:6" ht="15" x14ac:dyDescent="0.2">
      <c r="C50" s="524"/>
      <c r="D50" s="340">
        <v>42</v>
      </c>
      <c r="E50" s="44"/>
      <c r="F50" s="495"/>
    </row>
    <row r="51" spans="3:6" ht="15" x14ac:dyDescent="0.2">
      <c r="C51" s="524"/>
      <c r="D51" s="340">
        <v>43</v>
      </c>
      <c r="E51" s="44"/>
      <c r="F51" s="495"/>
    </row>
    <row r="52" spans="3:6" ht="15" x14ac:dyDescent="0.2">
      <c r="C52" s="524"/>
      <c r="D52" s="340">
        <v>44</v>
      </c>
      <c r="E52" s="44"/>
      <c r="F52" s="495"/>
    </row>
    <row r="53" spans="3:6" ht="15" x14ac:dyDescent="0.2">
      <c r="C53" s="524"/>
      <c r="D53" s="340">
        <v>45</v>
      </c>
      <c r="E53" s="44"/>
      <c r="F53" s="495"/>
    </row>
    <row r="54" spans="3:6" ht="15" x14ac:dyDescent="0.2">
      <c r="C54" s="524"/>
      <c r="D54" s="340">
        <v>46</v>
      </c>
      <c r="E54" s="44"/>
      <c r="F54" s="495"/>
    </row>
    <row r="55" spans="3:6" ht="15" x14ac:dyDescent="0.2">
      <c r="C55" s="524"/>
      <c r="D55" s="340">
        <v>47</v>
      </c>
      <c r="E55" s="44"/>
      <c r="F55" s="495"/>
    </row>
    <row r="56" spans="3:6" ht="15" x14ac:dyDescent="0.2">
      <c r="C56" s="524"/>
      <c r="D56" s="340">
        <v>48</v>
      </c>
      <c r="E56" s="44"/>
      <c r="F56" s="495"/>
    </row>
    <row r="57" spans="3:6" ht="15" x14ac:dyDescent="0.2">
      <c r="C57" s="524"/>
      <c r="D57" s="340">
        <v>49</v>
      </c>
      <c r="E57" s="44"/>
      <c r="F57" s="495"/>
    </row>
    <row r="58" spans="3:6" ht="15" x14ac:dyDescent="0.2">
      <c r="C58" s="524"/>
      <c r="D58" s="340">
        <v>50</v>
      </c>
      <c r="E58" s="44"/>
      <c r="F58" s="495"/>
    </row>
    <row r="59" spans="3:6" ht="15" thickBot="1" x14ac:dyDescent="0.25">
      <c r="C59" s="525"/>
      <c r="D59" s="526"/>
      <c r="E59" s="527"/>
      <c r="F59" s="528"/>
    </row>
  </sheetData>
  <sheetProtection algorithmName="SHA-512" hashValue="FCUYJwq9l0dJkH3ubG9U7XBknHarMLqjhy+Ie5yl2C7MS/JXpVDgks+ZE9wO7Ku9gNKN8BM/ESthTgEGpQNTBw==" saltValue="yiSr3A0lDVuX23ktrtRRxw=="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91" fitToHeight="0" orientation="landscape" verticalDpi="0"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1AFAA"/>
    <pageSetUpPr fitToPage="1"/>
  </sheetPr>
  <dimension ref="A1:AQ38"/>
  <sheetViews>
    <sheetView topLeftCell="F1" workbookViewId="0">
      <selection activeCell="G9" sqref="G9"/>
    </sheetView>
  </sheetViews>
  <sheetFormatPr defaultColWidth="5.85546875" defaultRowHeight="12.75" x14ac:dyDescent="0.2"/>
  <cols>
    <col min="1" max="1" width="5.5703125" style="53" hidden="1" customWidth="1"/>
    <col min="2" max="2" width="10.140625" style="54" hidden="1" customWidth="1"/>
    <col min="3" max="3" width="5.5703125" style="53" hidden="1" customWidth="1"/>
    <col min="4" max="4" width="10.140625" style="54" hidden="1" customWidth="1"/>
    <col min="5" max="5" width="3.28515625" style="651" customWidth="1"/>
    <col min="6" max="6" width="26" style="35" customWidth="1"/>
    <col min="7" max="7" width="12.7109375" style="35" customWidth="1"/>
    <col min="8" max="8" width="3.5703125" style="35" customWidth="1"/>
    <col min="9" max="9" width="2.85546875" style="35" customWidth="1"/>
    <col min="10" max="10" width="9.5703125" style="35" customWidth="1"/>
    <col min="11" max="11" width="12.5703125" style="35" customWidth="1"/>
    <col min="12" max="12" width="3.5703125" style="35" customWidth="1"/>
    <col min="13" max="13" width="2.85546875" style="35" customWidth="1"/>
    <col min="14" max="14" width="9.5703125" style="35" customWidth="1"/>
    <col min="15" max="15" width="12.5703125" style="35" customWidth="1"/>
    <col min="16" max="16" width="3.5703125" style="35" customWidth="1"/>
    <col min="17" max="17" width="2.85546875" style="35" customWidth="1"/>
    <col min="18" max="18" width="9.5703125" style="35" customWidth="1"/>
    <col min="19" max="19" width="12.5703125" style="35" customWidth="1"/>
    <col min="20" max="20" width="3.5703125" style="35" customWidth="1"/>
    <col min="21" max="21" width="2.85546875" style="35" customWidth="1"/>
    <col min="22" max="22" width="9.5703125" style="35" customWidth="1"/>
    <col min="23" max="23" width="12.5703125" style="35" customWidth="1"/>
    <col min="24" max="24" width="3.5703125" style="35" customWidth="1"/>
    <col min="25" max="25" width="2.85546875" style="35" customWidth="1"/>
    <col min="26" max="26" width="9.5703125" style="35" customWidth="1"/>
    <col min="27" max="27" width="12.5703125" style="35" customWidth="1"/>
    <col min="28" max="28" width="3.5703125" style="35" customWidth="1"/>
    <col min="29" max="29" width="2.85546875" style="35" customWidth="1"/>
    <col min="30" max="30" width="9.5703125" style="35" customWidth="1"/>
    <col min="31" max="31" width="12.5703125" style="35" customWidth="1"/>
    <col min="32" max="32" width="3.5703125" style="35" customWidth="1"/>
    <col min="33" max="33" width="2.85546875" style="35" customWidth="1"/>
    <col min="34" max="34" width="9.5703125" style="35" customWidth="1"/>
    <col min="35" max="35" width="12.5703125" style="35" customWidth="1"/>
    <col min="36" max="36" width="3.5703125" style="35" customWidth="1"/>
    <col min="37" max="37" width="2.85546875" style="35" customWidth="1"/>
    <col min="38" max="38" width="9.5703125" style="35" customWidth="1"/>
    <col min="39" max="39" width="5.85546875" style="78"/>
    <col min="40" max="16384" width="5.85546875" style="35"/>
  </cols>
  <sheetData>
    <row r="1" spans="1:43" s="78" customFormat="1" ht="17.25" customHeight="1" thickBot="1" x14ac:dyDescent="0.25">
      <c r="A1" s="657"/>
      <c r="B1" s="651"/>
      <c r="C1" s="657"/>
      <c r="D1" s="651"/>
      <c r="E1" s="651"/>
    </row>
    <row r="2" spans="1:43" ht="45" customHeight="1" thickTop="1" thickBot="1" x14ac:dyDescent="0.25">
      <c r="F2" s="725" t="s">
        <v>315</v>
      </c>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7"/>
    </row>
    <row r="3" spans="1:43" ht="24.95" customHeight="1" x14ac:dyDescent="0.2">
      <c r="F3" s="193" t="s">
        <v>288</v>
      </c>
      <c r="G3" s="349" t="str">
        <f>'GETTING STARTED'!G9</f>
        <v>LU</v>
      </c>
      <c r="H3" s="101" t="str">
        <f>IF('GETTING STARTED'!E9="","",'GETTING STARTED'!E9)</f>
        <v>Luxembourg</v>
      </c>
      <c r="I3" s="101"/>
      <c r="J3" s="101"/>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94"/>
    </row>
    <row r="4" spans="1:43" ht="24.95" customHeight="1" thickBot="1" x14ac:dyDescent="0.25">
      <c r="F4" s="195" t="s">
        <v>304</v>
      </c>
      <c r="G4" s="348">
        <f>IF('GETTING STARTED'!E10="","",'GETTING STARTED'!E10)</f>
        <v>2021</v>
      </c>
      <c r="H4" s="57"/>
      <c r="I4" s="57"/>
      <c r="J4" s="97"/>
      <c r="K4" s="58"/>
      <c r="L4" s="58"/>
      <c r="M4" s="58"/>
      <c r="N4" s="58"/>
      <c r="O4" s="58"/>
      <c r="P4" s="58"/>
      <c r="Q4" s="58"/>
      <c r="R4" s="58"/>
      <c r="S4" s="58"/>
      <c r="T4" s="58"/>
      <c r="U4" s="58"/>
      <c r="V4" s="58"/>
      <c r="W4" s="58"/>
      <c r="X4" s="58"/>
      <c r="Y4" s="58"/>
      <c r="Z4" s="58"/>
      <c r="AA4" s="58"/>
      <c r="AB4" s="58"/>
      <c r="AC4" s="58"/>
      <c r="AD4" s="58"/>
      <c r="AE4" s="58"/>
      <c r="AF4" s="58"/>
      <c r="AG4" s="58"/>
      <c r="AH4" s="58"/>
      <c r="AI4" s="58"/>
      <c r="AJ4" s="103"/>
      <c r="AK4" s="103"/>
      <c r="AL4" s="196"/>
    </row>
    <row r="5" spans="1:43" ht="30" customHeight="1" thickBot="1" x14ac:dyDescent="0.25">
      <c r="F5" s="728" t="s">
        <v>109</v>
      </c>
      <c r="G5" s="721" t="s">
        <v>312</v>
      </c>
      <c r="H5" s="722"/>
      <c r="I5" s="722"/>
      <c r="J5" s="723"/>
      <c r="K5" s="721" t="s">
        <v>110</v>
      </c>
      <c r="L5" s="722"/>
      <c r="M5" s="722"/>
      <c r="N5" s="722"/>
      <c r="O5" s="722"/>
      <c r="P5" s="722"/>
      <c r="Q5" s="722"/>
      <c r="R5" s="722"/>
      <c r="S5" s="722"/>
      <c r="T5" s="722"/>
      <c r="U5" s="722"/>
      <c r="V5" s="722"/>
      <c r="W5" s="722"/>
      <c r="X5" s="722"/>
      <c r="Y5" s="722"/>
      <c r="Z5" s="722"/>
      <c r="AA5" s="721" t="s">
        <v>313</v>
      </c>
      <c r="AB5" s="722"/>
      <c r="AC5" s="722"/>
      <c r="AD5" s="723"/>
      <c r="AE5" s="721" t="s">
        <v>314</v>
      </c>
      <c r="AF5" s="722"/>
      <c r="AG5" s="722"/>
      <c r="AH5" s="722"/>
      <c r="AI5" s="722"/>
      <c r="AJ5" s="722"/>
      <c r="AK5" s="722"/>
      <c r="AL5" s="724"/>
    </row>
    <row r="6" spans="1:43" s="596" customFormat="1" ht="48" customHeight="1" thickBot="1" x14ac:dyDescent="0.25">
      <c r="A6" s="590"/>
      <c r="B6" s="54"/>
      <c r="C6" s="590"/>
      <c r="D6" s="54"/>
      <c r="E6" s="651"/>
      <c r="F6" s="729"/>
      <c r="G6" s="591" t="s">
        <v>693</v>
      </c>
      <c r="H6" s="99" t="s">
        <v>26</v>
      </c>
      <c r="I6" s="730" t="s">
        <v>385</v>
      </c>
      <c r="J6" s="731"/>
      <c r="K6" s="592" t="s">
        <v>625</v>
      </c>
      <c r="L6" s="99" t="s">
        <v>26</v>
      </c>
      <c r="M6" s="730" t="s">
        <v>385</v>
      </c>
      <c r="N6" s="731"/>
      <c r="O6" s="592" t="s">
        <v>626</v>
      </c>
      <c r="P6" s="99" t="s">
        <v>26</v>
      </c>
      <c r="Q6" s="730" t="s">
        <v>385</v>
      </c>
      <c r="R6" s="731"/>
      <c r="S6" s="592" t="s">
        <v>627</v>
      </c>
      <c r="T6" s="99" t="s">
        <v>26</v>
      </c>
      <c r="U6" s="730" t="s">
        <v>385</v>
      </c>
      <c r="V6" s="731"/>
      <c r="W6" s="593" t="s">
        <v>685</v>
      </c>
      <c r="X6" s="99" t="s">
        <v>26</v>
      </c>
      <c r="Y6" s="730" t="s">
        <v>385</v>
      </c>
      <c r="Z6" s="731"/>
      <c r="AA6" s="592" t="s">
        <v>111</v>
      </c>
      <c r="AB6" s="99" t="s">
        <v>26</v>
      </c>
      <c r="AC6" s="730" t="s">
        <v>385</v>
      </c>
      <c r="AD6" s="731"/>
      <c r="AE6" s="594" t="s">
        <v>694</v>
      </c>
      <c r="AF6" s="99" t="s">
        <v>26</v>
      </c>
      <c r="AG6" s="730" t="s">
        <v>385</v>
      </c>
      <c r="AH6" s="731"/>
      <c r="AI6" s="595" t="s">
        <v>695</v>
      </c>
      <c r="AJ6" s="99" t="s">
        <v>26</v>
      </c>
      <c r="AK6" s="730" t="s">
        <v>385</v>
      </c>
      <c r="AL6" s="732"/>
      <c r="AM6" s="652"/>
    </row>
    <row r="7" spans="1:43" s="78" customFormat="1" ht="15.6" hidden="1" customHeight="1" thickBot="1" x14ac:dyDescent="0.25">
      <c r="A7" s="74"/>
      <c r="B7" s="75"/>
      <c r="C7" s="74" t="s">
        <v>321</v>
      </c>
      <c r="D7" s="75" t="s">
        <v>331</v>
      </c>
      <c r="E7" s="75"/>
      <c r="F7" s="197" t="s">
        <v>341</v>
      </c>
      <c r="G7" s="76" t="s">
        <v>332</v>
      </c>
      <c r="H7" s="79"/>
      <c r="I7" s="79"/>
      <c r="J7" s="79"/>
      <c r="K7" s="76" t="s">
        <v>338</v>
      </c>
      <c r="L7" s="77"/>
      <c r="M7" s="77"/>
      <c r="N7" s="77"/>
      <c r="O7" s="76" t="s">
        <v>339</v>
      </c>
      <c r="P7" s="77"/>
      <c r="Q7" s="77"/>
      <c r="R7" s="77"/>
      <c r="S7" s="76" t="s">
        <v>340</v>
      </c>
      <c r="T7" s="77"/>
      <c r="U7" s="77"/>
      <c r="V7" s="77"/>
      <c r="W7" s="76" t="s">
        <v>380</v>
      </c>
      <c r="X7" s="77"/>
      <c r="Y7" s="77"/>
      <c r="Z7" s="77"/>
      <c r="AA7" s="98" t="s">
        <v>370</v>
      </c>
      <c r="AB7" s="77"/>
      <c r="AC7" s="77"/>
      <c r="AD7" s="80"/>
      <c r="AE7" s="98" t="s">
        <v>668</v>
      </c>
      <c r="AF7" s="77"/>
      <c r="AG7" s="77"/>
      <c r="AH7" s="77"/>
      <c r="AI7" s="76" t="s">
        <v>334</v>
      </c>
      <c r="AJ7" s="77"/>
      <c r="AK7" s="80"/>
      <c r="AL7" s="198"/>
      <c r="AM7" s="78" t="s">
        <v>333</v>
      </c>
      <c r="AQ7" s="78" t="s">
        <v>669</v>
      </c>
    </row>
    <row r="8" spans="1:43" ht="21" customHeight="1" thickBot="1" x14ac:dyDescent="0.25">
      <c r="A8" s="81"/>
      <c r="B8" s="82"/>
      <c r="C8" s="81" t="s">
        <v>320</v>
      </c>
      <c r="D8" s="82" t="s">
        <v>322</v>
      </c>
      <c r="E8" s="82"/>
      <c r="F8" s="199" t="s">
        <v>112</v>
      </c>
      <c r="G8" s="367">
        <v>22913</v>
      </c>
      <c r="H8" s="412"/>
      <c r="I8" s="401"/>
      <c r="J8" s="384" t="str">
        <f>IF(TRIM(I8)="", "", IF(VLOOKUP(I8,'Footnotes list'!$D$9:$E$107,2,FALSE)=0,"",VLOOKUP(I8,'Footnotes list'!$D$9:$E$107,2,FALSE) ) )</f>
        <v/>
      </c>
      <c r="K8" s="368">
        <v>0</v>
      </c>
      <c r="L8" s="412"/>
      <c r="M8" s="401"/>
      <c r="N8" s="384" t="str">
        <f>IF(TRIM(M8)="", "", IF(VLOOKUP(M8,'Footnotes list'!$D$9:$E$107,2,FALSE)=0,"",VLOOKUP(M8,'Footnotes list'!$D$9:$E$107,2,FALSE) ) )</f>
        <v/>
      </c>
      <c r="O8" s="367">
        <v>9055</v>
      </c>
      <c r="P8" s="412"/>
      <c r="Q8" s="401"/>
      <c r="R8" s="384" t="str">
        <f>IF(TRIM(Q8)="", "", IF(VLOOKUP(Q8,'Footnotes list'!$D$9:$E$107,2,FALSE)=0,"",VLOOKUP(Q8,'Footnotes list'!$D$9:$E$107,2,FALSE) ) )</f>
        <v/>
      </c>
      <c r="S8" s="368">
        <v>0</v>
      </c>
      <c r="T8" s="412"/>
      <c r="U8" s="401"/>
      <c r="V8" s="384" t="str">
        <f>IF(TRIM(U8)="", "", IF(VLOOKUP(U8,'Footnotes list'!$D$9:$E$107,2,FALSE)=0,"",VLOOKUP(U8,'Footnotes list'!$D$9:$E$107,2,FALSE) ) )</f>
        <v/>
      </c>
      <c r="W8" s="369">
        <v>9055</v>
      </c>
      <c r="X8" s="412"/>
      <c r="Y8" s="401"/>
      <c r="Z8" s="384" t="str">
        <f>IF(TRIM(Y8)="", "", IF(VLOOKUP(Y8,'Footnotes list'!$D$9:$E$107,2,FALSE)=0,"",VLOOKUP(Y8,'Footnotes list'!$D$9:$E$107,2,FALSE) ) )</f>
        <v/>
      </c>
      <c r="AA8" s="419"/>
      <c r="AB8" s="419"/>
      <c r="AC8" s="420"/>
      <c r="AD8" s="421"/>
      <c r="AE8" s="370">
        <v>12490</v>
      </c>
      <c r="AF8" s="412"/>
      <c r="AG8" s="403"/>
      <c r="AH8" s="384" t="str">
        <f>IF(TRIM(AG8)="", "", IF(VLOOKUP(AG8,'Footnotes list'!$D$9:$E$107,2,FALSE)=0,"",VLOOKUP(AG8,'Footnotes list'!$D$9:$E$107,2,FALSE) ) )</f>
        <v/>
      </c>
      <c r="AI8" s="371">
        <v>0</v>
      </c>
      <c r="AJ8" s="412"/>
      <c r="AK8" s="403"/>
      <c r="AL8" s="466" t="str">
        <f>IF(TRIM(AK8)="", "", IF(VLOOKUP(AK8,'Footnotes list'!$D$9:$E$107,2,FALSE)=0,"",VLOOKUP(AK8,'Footnotes list'!$D$9:$E$107,2,FALSE) ) )</f>
        <v/>
      </c>
    </row>
    <row r="9" spans="1:43" ht="21.95" customHeight="1" x14ac:dyDescent="0.2">
      <c r="A9" s="81"/>
      <c r="B9" s="82"/>
      <c r="C9" s="81" t="s">
        <v>320</v>
      </c>
      <c r="D9" s="82" t="s">
        <v>323</v>
      </c>
      <c r="E9" s="82"/>
      <c r="F9" s="200" t="s">
        <v>113</v>
      </c>
      <c r="G9" s="368">
        <v>16363</v>
      </c>
      <c r="H9" s="413"/>
      <c r="I9" s="403"/>
      <c r="J9" s="385" t="str">
        <f>IF(TRIM(I9)="", "", IF(VLOOKUP(I9,'Footnotes list'!$D$9:$E$107,2,FALSE)=0,"",VLOOKUP(I9,'Footnotes list'!$D$9:$E$107,2,FALSE) ) )</f>
        <v/>
      </c>
      <c r="K9" s="368">
        <v>0</v>
      </c>
      <c r="L9" s="413"/>
      <c r="M9" s="403"/>
      <c r="N9" s="385" t="str">
        <f>IF(TRIM(M9)="", "", IF(VLOOKUP(M9,'Footnotes list'!$D$9:$E$107,2,FALSE)=0,"",VLOOKUP(M9,'Footnotes list'!$D$9:$E$107,2,FALSE) ) )</f>
        <v/>
      </c>
      <c r="O9" s="368">
        <v>7399</v>
      </c>
      <c r="P9" s="413"/>
      <c r="Q9" s="403"/>
      <c r="R9" s="385" t="str">
        <f>IF(TRIM(Q9)="", "", IF(VLOOKUP(Q9,'Footnotes list'!$D$9:$E$107,2,FALSE)=0,"",VLOOKUP(Q9,'Footnotes list'!$D$9:$E$107,2,FALSE) ) )</f>
        <v/>
      </c>
      <c r="S9" s="368">
        <v>0</v>
      </c>
      <c r="T9" s="413"/>
      <c r="U9" s="403"/>
      <c r="V9" s="385" t="str">
        <f>IF(TRIM(U9)="", "", IF(VLOOKUP(U9,'Footnotes list'!$D$9:$E$107,2,FALSE)=0,"",VLOOKUP(U9,'Footnotes list'!$D$9:$E$107,2,FALSE) ) )</f>
        <v/>
      </c>
      <c r="W9" s="372">
        <v>7399</v>
      </c>
      <c r="X9" s="413"/>
      <c r="Y9" s="403"/>
      <c r="Z9" s="385" t="str">
        <f>IF(TRIM(Y9)="", "", IF(VLOOKUP(Y9,'Footnotes list'!$D$9:$E$107,2,FALSE)=0,"",VLOOKUP(Y9,'Footnotes list'!$D$9:$E$107,2,FALSE) ) )</f>
        <v/>
      </c>
      <c r="AA9" s="422">
        <v>13996</v>
      </c>
      <c r="AB9" s="413"/>
      <c r="AC9" s="401"/>
      <c r="AD9" s="385" t="str">
        <f>IF(TRIM(AC9)="", "", IF(VLOOKUP(AC9,'Footnotes list'!$D$9:$E$107,2,FALSE)=0,"",VLOOKUP(AC9,'Footnotes list'!$D$9:$E$107,2,FALSE) ) )</f>
        <v/>
      </c>
      <c r="AE9" s="373">
        <v>8922</v>
      </c>
      <c r="AF9" s="413"/>
      <c r="AG9" s="403"/>
      <c r="AH9" s="385" t="str">
        <f>IF(TRIM(AG9)="", "", IF(VLOOKUP(AG9,'Footnotes list'!$D$9:$E$107,2,FALSE)=0,"",VLOOKUP(AG9,'Footnotes list'!$D$9:$E$107,2,FALSE) ) )</f>
        <v/>
      </c>
      <c r="AI9" s="374">
        <v>0</v>
      </c>
      <c r="AJ9" s="413"/>
      <c r="AK9" s="403"/>
      <c r="AL9" s="467" t="str">
        <f>IF(TRIM(AK9)="", "", IF(VLOOKUP(AK9,'Footnotes list'!$D$9:$E$107,2,FALSE)=0,"",VLOOKUP(AK9,'Footnotes list'!$D$9:$E$107,2,FALSE) ) )</f>
        <v/>
      </c>
    </row>
    <row r="10" spans="1:43" ht="21.95" customHeight="1" x14ac:dyDescent="0.2">
      <c r="A10" s="81"/>
      <c r="B10" s="82"/>
      <c r="C10" s="81" t="s">
        <v>320</v>
      </c>
      <c r="D10" s="82" t="s">
        <v>324</v>
      </c>
      <c r="E10" s="82"/>
      <c r="F10" s="586" t="s">
        <v>690</v>
      </c>
      <c r="G10" s="536">
        <f>IF(TRIM(CONCATENATE(G11,G12))="","",SUM(G11,G12))</f>
        <v>5523</v>
      </c>
      <c r="H10" s="413"/>
      <c r="I10" s="403"/>
      <c r="J10" s="385" t="str">
        <f>IF(TRIM(I10)="", "", IF(VLOOKUP(I10,'Footnotes list'!$D$9:$E$107,2,FALSE)=0,"",VLOOKUP(I10,'Footnotes list'!$D$9:$E$107,2,FALSE) ) )</f>
        <v/>
      </c>
      <c r="K10" s="536">
        <f>IF(TRIM(CONCATENATE(K11,K12))="","",SUM(K11,K12))</f>
        <v>0</v>
      </c>
      <c r="L10" s="413"/>
      <c r="M10" s="403"/>
      <c r="N10" s="385" t="str">
        <f>IF(TRIM(M10)="", "", IF(VLOOKUP(M10,'Footnotes list'!$D$9:$E$107,2,FALSE)=0,"",VLOOKUP(M10,'Footnotes list'!$D$9:$E$107,2,FALSE) ) )</f>
        <v/>
      </c>
      <c r="O10" s="536">
        <f>IF(TRIM(CONCATENATE(O11,O12))="","",SUM(O11,O12))</f>
        <v>4397</v>
      </c>
      <c r="P10" s="413"/>
      <c r="Q10" s="403"/>
      <c r="R10" s="385" t="str">
        <f>IF(TRIM(Q10)="", "", IF(VLOOKUP(Q10,'Footnotes list'!$D$9:$E$107,2,FALSE)=0,"",VLOOKUP(Q10,'Footnotes list'!$D$9:$E$107,2,FALSE) ) )</f>
        <v/>
      </c>
      <c r="S10" s="536">
        <f>IF(TRIM(CONCATENATE(S11,S12))="","",SUM(S11,S12))</f>
        <v>0</v>
      </c>
      <c r="T10" s="413"/>
      <c r="U10" s="403"/>
      <c r="V10" s="385" t="str">
        <f>IF(TRIM(U10)="", "", IF(VLOOKUP(U10,'Footnotes list'!$D$9:$E$107,2,FALSE)=0,"",VLOOKUP(U10,'Footnotes list'!$D$9:$E$107,2,FALSE) ) )</f>
        <v/>
      </c>
      <c r="W10" s="536">
        <f>IF(TRIM(CONCATENATE(W11,W12))="","",SUM(W11,W12))</f>
        <v>4397</v>
      </c>
      <c r="X10" s="413"/>
      <c r="Y10" s="403"/>
      <c r="Z10" s="385" t="str">
        <f>IF(TRIM(Y10)="", "", IF(VLOOKUP(Y10,'Footnotes list'!$D$9:$E$107,2,FALSE)=0,"",VLOOKUP(Y10,'Footnotes list'!$D$9:$E$107,2,FALSE) ) )</f>
        <v/>
      </c>
      <c r="AA10" s="441"/>
      <c r="AB10" s="416"/>
      <c r="AC10" s="417"/>
      <c r="AD10" s="421"/>
      <c r="AE10" s="537">
        <f>IF(TRIM(CONCATENATE(AE11,AE12))="","",SUM(AE11,AE12))</f>
        <v>0</v>
      </c>
      <c r="AF10" s="413"/>
      <c r="AG10" s="403"/>
      <c r="AH10" s="385" t="str">
        <f>IF(TRIM(AG10)="", "", IF(VLOOKUP(AG10,'Footnotes list'!$D$9:$E$107,2,FALSE)=0,"",VLOOKUP(AG10,'Footnotes list'!$D$9:$E$107,2,FALSE) ) )</f>
        <v/>
      </c>
      <c r="AI10" s="537">
        <f>IF(TRIM(CONCATENATE(AI11,AI12))="","",SUM(AI11,AI12))</f>
        <v>0</v>
      </c>
      <c r="AJ10" s="413"/>
      <c r="AK10" s="403"/>
      <c r="AL10" s="467" t="str">
        <f>IF(TRIM(AK10)="", "", IF(VLOOKUP(AK10,'Footnotes list'!$D$9:$E$107,2,FALSE)=0,"",VLOOKUP(AK10,'Footnotes list'!$D$9:$E$107,2,FALSE) ) )</f>
        <v/>
      </c>
    </row>
    <row r="11" spans="1:43" ht="21.95" customHeight="1" x14ac:dyDescent="0.2">
      <c r="A11" s="81"/>
      <c r="B11" s="82"/>
      <c r="C11" s="81" t="s">
        <v>320</v>
      </c>
      <c r="D11" s="82" t="s">
        <v>325</v>
      </c>
      <c r="E11" s="82"/>
      <c r="F11" s="587" t="s">
        <v>297</v>
      </c>
      <c r="G11" s="368">
        <v>3443</v>
      </c>
      <c r="H11" s="413"/>
      <c r="I11" s="403"/>
      <c r="J11" s="385" t="str">
        <f>IF(TRIM(I11)="", "", IF(VLOOKUP(I11,'Footnotes list'!$D$9:$E$107,2,FALSE)=0,"",VLOOKUP(I11,'Footnotes list'!$D$9:$E$107,2,FALSE) ) )</f>
        <v/>
      </c>
      <c r="K11" s="368">
        <v>0</v>
      </c>
      <c r="L11" s="413"/>
      <c r="M11" s="403"/>
      <c r="N11" s="385" t="str">
        <f>IF(TRIM(M11)="", "", IF(VLOOKUP(M11,'Footnotes list'!$D$9:$E$107,2,FALSE)=0,"",VLOOKUP(M11,'Footnotes list'!$D$9:$E$107,2,FALSE) ) )</f>
        <v/>
      </c>
      <c r="O11" s="368">
        <v>2741</v>
      </c>
      <c r="P11" s="413"/>
      <c r="Q11" s="403">
        <v>6</v>
      </c>
      <c r="R11" s="385" t="str">
        <f>IF(TRIM(Q11)="", "", IF(VLOOKUP(Q11,'Footnotes list'!$D$9:$E$107,2,FALSE)=0,"",VLOOKUP(Q11,'Footnotes list'!$D$9:$E$107,2,FALSE) ) )</f>
        <v xml:space="preserve">It is not possible to distinguish ferrous metals and aluminiums for metals that are collected outside the EPR scheme. Hence the ferrous metal category also contain a certain amount of aluminum metals </v>
      </c>
      <c r="S11" s="368">
        <v>0</v>
      </c>
      <c r="T11" s="413"/>
      <c r="U11" s="403"/>
      <c r="V11" s="385" t="str">
        <f>IF(TRIM(U11)="", "", IF(VLOOKUP(U11,'Footnotes list'!$D$9:$E$107,2,FALSE)=0,"",VLOOKUP(U11,'Footnotes list'!$D$9:$E$107,2,FALSE) ) )</f>
        <v/>
      </c>
      <c r="W11" s="372">
        <v>2741</v>
      </c>
      <c r="X11" s="413"/>
      <c r="Y11" s="403"/>
      <c r="Z11" s="385" t="str">
        <f>IF(TRIM(Y11)="", "", IF(VLOOKUP(Y11,'Footnotes list'!$D$9:$E$107,2,FALSE)=0,"",VLOOKUP(Y11,'Footnotes list'!$D$9:$E$107,2,FALSE) ) )</f>
        <v/>
      </c>
      <c r="AA11" s="423"/>
      <c r="AB11" s="416"/>
      <c r="AC11" s="417"/>
      <c r="AD11" s="421"/>
      <c r="AE11" s="375"/>
      <c r="AF11" s="428"/>
      <c r="AG11" s="417"/>
      <c r="AH11" s="421"/>
      <c r="AI11" s="374">
        <v>0</v>
      </c>
      <c r="AJ11" s="413"/>
      <c r="AK11" s="403"/>
      <c r="AL11" s="467" t="str">
        <f>IF(TRIM(AK11)="", "", IF(VLOOKUP(AK11,'Footnotes list'!$D$9:$E$107,2,FALSE)=0,"",VLOOKUP(AK11,'Footnotes list'!$D$9:$E$107,2,FALSE) ) )</f>
        <v/>
      </c>
    </row>
    <row r="12" spans="1:43" ht="21.95" customHeight="1" x14ac:dyDescent="0.2">
      <c r="A12" s="81"/>
      <c r="B12" s="82"/>
      <c r="C12" s="81" t="s">
        <v>320</v>
      </c>
      <c r="D12" s="82" t="s">
        <v>326</v>
      </c>
      <c r="E12" s="82"/>
      <c r="F12" s="587" t="s">
        <v>298</v>
      </c>
      <c r="G12" s="368">
        <v>2080</v>
      </c>
      <c r="H12" s="413"/>
      <c r="I12" s="403"/>
      <c r="J12" s="385" t="str">
        <f>IF(TRIM(I12)="", "", IF(VLOOKUP(I12,'Footnotes list'!$D$9:$E$107,2,FALSE)=0,"",VLOOKUP(I12,'Footnotes list'!$D$9:$E$107,2,FALSE) ) )</f>
        <v/>
      </c>
      <c r="K12" s="368">
        <v>0</v>
      </c>
      <c r="L12" s="413"/>
      <c r="M12" s="403"/>
      <c r="N12" s="385" t="str">
        <f>IF(TRIM(M12)="", "", IF(VLOOKUP(M12,'Footnotes list'!$D$9:$E$107,2,FALSE)=0,"",VLOOKUP(M12,'Footnotes list'!$D$9:$E$107,2,FALSE) ) )</f>
        <v/>
      </c>
      <c r="O12" s="368">
        <v>1656</v>
      </c>
      <c r="P12" s="413"/>
      <c r="Q12" s="403"/>
      <c r="R12" s="385" t="str">
        <f>IF(TRIM(Q12)="", "", IF(VLOOKUP(Q12,'Footnotes list'!$D$9:$E$107,2,FALSE)=0,"",VLOOKUP(Q12,'Footnotes list'!$D$9:$E$107,2,FALSE) ) )</f>
        <v/>
      </c>
      <c r="S12" s="368">
        <v>0</v>
      </c>
      <c r="T12" s="413"/>
      <c r="U12" s="403"/>
      <c r="V12" s="385" t="str">
        <f>IF(TRIM(U12)="", "", IF(VLOOKUP(U12,'Footnotes list'!$D$9:$E$107,2,FALSE)=0,"",VLOOKUP(U12,'Footnotes list'!$D$9:$E$107,2,FALSE) ) )</f>
        <v/>
      </c>
      <c r="W12" s="372">
        <v>1656</v>
      </c>
      <c r="X12" s="413"/>
      <c r="Y12" s="403"/>
      <c r="Z12" s="385" t="str">
        <f>IF(TRIM(Y12)="", "", IF(VLOOKUP(Y12,'Footnotes list'!$D$9:$E$107,2,FALSE)=0,"",VLOOKUP(Y12,'Footnotes list'!$D$9:$E$107,2,FALSE) ) )</f>
        <v/>
      </c>
      <c r="AA12" s="423"/>
      <c r="AB12" s="416"/>
      <c r="AC12" s="417"/>
      <c r="AD12" s="421"/>
      <c r="AE12" s="373">
        <v>0</v>
      </c>
      <c r="AF12" s="413"/>
      <c r="AG12" s="403"/>
      <c r="AH12" s="385" t="str">
        <f>IF(TRIM(AG12)="", "", IF(VLOOKUP(AG12,'Footnotes list'!$D$9:$E$107,2,FALSE)=0,"",VLOOKUP(AG12,'Footnotes list'!$D$9:$E$107,2,FALSE) ) )</f>
        <v/>
      </c>
      <c r="AI12" s="374">
        <v>0</v>
      </c>
      <c r="AJ12" s="413"/>
      <c r="AK12" s="403"/>
      <c r="AL12" s="467" t="str">
        <f>IF(TRIM(AK12)="", "", IF(VLOOKUP(AK12,'Footnotes list'!$D$9:$E$107,2,FALSE)=0,"",VLOOKUP(AK12,'Footnotes list'!$D$9:$E$107,2,FALSE) ) )</f>
        <v/>
      </c>
    </row>
    <row r="13" spans="1:43" ht="21.95" customHeight="1" x14ac:dyDescent="0.2">
      <c r="A13" s="81"/>
      <c r="B13" s="83"/>
      <c r="C13" s="81" t="s">
        <v>320</v>
      </c>
      <c r="D13" s="83" t="s">
        <v>365</v>
      </c>
      <c r="E13" s="83"/>
      <c r="F13" s="586" t="s">
        <v>691</v>
      </c>
      <c r="G13" s="376"/>
      <c r="H13" s="416"/>
      <c r="I13" s="417"/>
      <c r="J13" s="386"/>
      <c r="K13" s="377"/>
      <c r="L13" s="418"/>
      <c r="M13" s="403"/>
      <c r="N13" s="385" t="str">
        <f>IF(TRIM(M13)="", "", IF(VLOOKUP(M13,'Footnotes list'!$D$9:$E$107,2,FALSE)=0,"",VLOOKUP(M13,'Footnotes list'!$D$9:$E$107,2,FALSE) ) )</f>
        <v/>
      </c>
      <c r="O13" s="377">
        <v>752</v>
      </c>
      <c r="P13" s="413" t="s">
        <v>307</v>
      </c>
      <c r="Q13" s="403"/>
      <c r="R13" s="385" t="str">
        <f>IF(TRIM(Q13)="", "", IF(VLOOKUP(Q13,'Footnotes list'!$D$9:$E$107,2,FALSE)=0,"",VLOOKUP(Q13,'Footnotes list'!$D$9:$E$107,2,FALSE) ) )</f>
        <v/>
      </c>
      <c r="S13" s="377">
        <v>0</v>
      </c>
      <c r="T13" s="418"/>
      <c r="U13" s="403"/>
      <c r="V13" s="385" t="str">
        <f>IF(TRIM(U13)="", "", IF(VLOOKUP(U13,'Footnotes list'!$D$9:$E$107,2,FALSE)=0,"",VLOOKUP(U13,'Footnotes list'!$D$9:$E$107,2,FALSE) ) )</f>
        <v/>
      </c>
      <c r="W13" s="641">
        <v>752</v>
      </c>
      <c r="X13" s="413" t="s">
        <v>307</v>
      </c>
      <c r="Y13" s="403"/>
      <c r="Z13" s="385" t="str">
        <f>IF(TRIM(Y13)="", "", IF(VLOOKUP(Y13,'Footnotes list'!$D$9:$E$107,2,FALSE)=0,"",VLOOKUP(Y13,'Footnotes list'!$D$9:$E$107,2,FALSE) ) )</f>
        <v/>
      </c>
      <c r="AA13" s="423"/>
      <c r="AB13" s="416"/>
      <c r="AC13" s="417"/>
      <c r="AD13" s="421"/>
      <c r="AE13" s="375"/>
      <c r="AF13" s="428"/>
      <c r="AG13" s="417"/>
      <c r="AH13" s="421"/>
      <c r="AI13" s="378"/>
      <c r="AJ13" s="429"/>
      <c r="AK13" s="417"/>
      <c r="AL13" s="430"/>
    </row>
    <row r="14" spans="1:43" ht="21.95" customHeight="1" x14ac:dyDescent="0.2">
      <c r="A14" s="81"/>
      <c r="B14" s="83"/>
      <c r="C14" s="81" t="s">
        <v>320</v>
      </c>
      <c r="D14" s="83" t="s">
        <v>366</v>
      </c>
      <c r="E14" s="83"/>
      <c r="F14" s="586" t="s">
        <v>692</v>
      </c>
      <c r="G14" s="376"/>
      <c r="H14" s="416"/>
      <c r="I14" s="417"/>
      <c r="J14" s="386"/>
      <c r="K14" s="377"/>
      <c r="L14" s="413"/>
      <c r="M14" s="403"/>
      <c r="N14" s="385" t="str">
        <f>IF(TRIM(M14)="", "", IF(VLOOKUP(M14,'Footnotes list'!$D$9:$E$107,2,FALSE)=0,"",VLOOKUP(M14,'Footnotes list'!$D$9:$E$107,2,FALSE) ) )</f>
        <v/>
      </c>
      <c r="O14" s="377">
        <v>1160</v>
      </c>
      <c r="P14" s="413" t="s">
        <v>307</v>
      </c>
      <c r="Q14" s="403"/>
      <c r="R14" s="385" t="str">
        <f>IF(TRIM(Q14)="", "", IF(VLOOKUP(Q14,'Footnotes list'!$D$9:$E$107,2,FALSE)=0,"",VLOOKUP(Q14,'Footnotes list'!$D$9:$E$107,2,FALSE) ) )</f>
        <v/>
      </c>
      <c r="S14" s="377">
        <v>0</v>
      </c>
      <c r="T14" s="413"/>
      <c r="U14" s="403"/>
      <c r="V14" s="385" t="str">
        <f>IF(TRIM(U14)="", "", IF(VLOOKUP(U14,'Footnotes list'!$D$9:$E$107,2,FALSE)=0,"",VLOOKUP(U14,'Footnotes list'!$D$9:$E$107,2,FALSE) ) )</f>
        <v/>
      </c>
      <c r="W14" s="379">
        <v>1160</v>
      </c>
      <c r="X14" s="413" t="s">
        <v>307</v>
      </c>
      <c r="Y14" s="403"/>
      <c r="Z14" s="385" t="str">
        <f>IF(TRIM(Y14)="", "", IF(VLOOKUP(Y14,'Footnotes list'!$D$9:$E$107,2,FALSE)=0,"",VLOOKUP(Y14,'Footnotes list'!$D$9:$E$107,2,FALSE) ) )</f>
        <v/>
      </c>
      <c r="AA14" s="423"/>
      <c r="AB14" s="416"/>
      <c r="AC14" s="417"/>
      <c r="AD14" s="421"/>
      <c r="AE14" s="375"/>
      <c r="AF14" s="428"/>
      <c r="AG14" s="417"/>
      <c r="AH14" s="421"/>
      <c r="AI14" s="378"/>
      <c r="AJ14" s="429"/>
      <c r="AK14" s="417"/>
      <c r="AL14" s="430"/>
    </row>
    <row r="15" spans="1:43" ht="21.95" customHeight="1" x14ac:dyDescent="0.2">
      <c r="A15" s="81"/>
      <c r="B15" s="82"/>
      <c r="C15" s="81" t="s">
        <v>320</v>
      </c>
      <c r="D15" s="82" t="s">
        <v>327</v>
      </c>
      <c r="E15" s="82"/>
      <c r="F15" s="587" t="s">
        <v>116</v>
      </c>
      <c r="G15" s="368">
        <v>34737</v>
      </c>
      <c r="H15" s="413"/>
      <c r="I15" s="403"/>
      <c r="J15" s="385" t="str">
        <f>IF(TRIM(I15)="", "", IF(VLOOKUP(I15,'Footnotes list'!$D$9:$E$107,2,FALSE)=0,"",VLOOKUP(I15,'Footnotes list'!$D$9:$E$107,2,FALSE) ) )</f>
        <v/>
      </c>
      <c r="K15" s="380">
        <v>0</v>
      </c>
      <c r="L15" s="413"/>
      <c r="M15" s="403"/>
      <c r="N15" s="385" t="str">
        <f>IF(TRIM(M15)="", "", IF(VLOOKUP(M15,'Footnotes list'!$D$9:$E$107,2,FALSE)=0,"",VLOOKUP(M15,'Footnotes list'!$D$9:$E$107,2,FALSE) ) )</f>
        <v/>
      </c>
      <c r="O15" s="368">
        <v>29581</v>
      </c>
      <c r="P15" s="413"/>
      <c r="Q15" s="403"/>
      <c r="R15" s="385" t="str">
        <f>IF(TRIM(Q15)="", "", IF(VLOOKUP(Q15,'Footnotes list'!$D$9:$E$107,2,FALSE)=0,"",VLOOKUP(Q15,'Footnotes list'!$D$9:$E$107,2,FALSE) ) )</f>
        <v/>
      </c>
      <c r="S15" s="368">
        <v>0</v>
      </c>
      <c r="T15" s="413"/>
      <c r="U15" s="403"/>
      <c r="V15" s="385" t="str">
        <f>IF(TRIM(U15)="", "", IF(VLOOKUP(U15,'Footnotes list'!$D$9:$E$107,2,FALSE)=0,"",VLOOKUP(U15,'Footnotes list'!$D$9:$E$107,2,FALSE) ) )</f>
        <v/>
      </c>
      <c r="W15" s="372">
        <v>29581</v>
      </c>
      <c r="X15" s="413"/>
      <c r="Y15" s="403"/>
      <c r="Z15" s="385" t="str">
        <f>IF(TRIM(Y15)="", "", IF(VLOOKUP(Y15,'Footnotes list'!$D$9:$E$107,2,FALSE)=0,"",VLOOKUP(Y15,'Footnotes list'!$D$9:$E$107,2,FALSE) ) )</f>
        <v/>
      </c>
      <c r="AA15" s="423"/>
      <c r="AB15" s="416"/>
      <c r="AC15" s="417"/>
      <c r="AD15" s="421"/>
      <c r="AE15" s="375"/>
      <c r="AF15" s="428"/>
      <c r="AG15" s="417"/>
      <c r="AH15" s="421"/>
      <c r="AI15" s="374">
        <v>4895</v>
      </c>
      <c r="AJ15" s="413"/>
      <c r="AK15" s="403"/>
      <c r="AL15" s="467" t="str">
        <f>IF(TRIM(AK15)="", "", IF(VLOOKUP(AK15,'Footnotes list'!$D$9:$E$107,2,FALSE)=0,"",VLOOKUP(AK15,'Footnotes list'!$D$9:$E$107,2,FALSE) ) )</f>
        <v/>
      </c>
    </row>
    <row r="16" spans="1:43" ht="21.95" customHeight="1" x14ac:dyDescent="0.2">
      <c r="A16" s="81"/>
      <c r="B16" s="82"/>
      <c r="C16" s="81" t="s">
        <v>320</v>
      </c>
      <c r="D16" s="82" t="s">
        <v>328</v>
      </c>
      <c r="E16" s="82"/>
      <c r="F16" s="587" t="s">
        <v>117</v>
      </c>
      <c r="G16" s="368">
        <v>57589</v>
      </c>
      <c r="H16" s="413"/>
      <c r="I16" s="403"/>
      <c r="J16" s="385" t="str">
        <f>IF(TRIM(I16)="", "", IF(VLOOKUP(I16,'Footnotes list'!$D$9:$E$107,2,FALSE)=0,"",VLOOKUP(I16,'Footnotes list'!$D$9:$E$107,2,FALSE) ) )</f>
        <v/>
      </c>
      <c r="K16" s="368">
        <v>0</v>
      </c>
      <c r="L16" s="413"/>
      <c r="M16" s="403"/>
      <c r="N16" s="385" t="str">
        <f>IF(TRIM(M16)="", "", IF(VLOOKUP(M16,'Footnotes list'!$D$9:$E$107,2,FALSE)=0,"",VLOOKUP(M16,'Footnotes list'!$D$9:$E$107,2,FALSE) ) )</f>
        <v/>
      </c>
      <c r="O16" s="368">
        <v>46897</v>
      </c>
      <c r="P16" s="413"/>
      <c r="Q16" s="403"/>
      <c r="R16" s="385" t="str">
        <f>IF(TRIM(Q16)="", "", IF(VLOOKUP(Q16,'Footnotes list'!$D$9:$E$107,2,FALSE)=0,"",VLOOKUP(Q16,'Footnotes list'!$D$9:$E$107,2,FALSE) ) )</f>
        <v/>
      </c>
      <c r="S16" s="368">
        <v>0</v>
      </c>
      <c r="T16" s="413"/>
      <c r="U16" s="403"/>
      <c r="V16" s="385" t="str">
        <f>IF(TRIM(U16)="", "", IF(VLOOKUP(U16,'Footnotes list'!$D$9:$E$107,2,FALSE)=0,"",VLOOKUP(U16,'Footnotes list'!$D$9:$E$107,2,FALSE) ) )</f>
        <v/>
      </c>
      <c r="W16" s="373">
        <v>46897</v>
      </c>
      <c r="X16" s="413"/>
      <c r="Y16" s="403"/>
      <c r="Z16" s="385" t="str">
        <f>IF(TRIM(Y16)="", "", IF(VLOOKUP(Y16,'Footnotes list'!$D$9:$E$107,2,FALSE)=0,"",VLOOKUP(Y16,'Footnotes list'!$D$9:$E$107,2,FALSE) ) )</f>
        <v/>
      </c>
      <c r="AA16" s="423"/>
      <c r="AB16" s="416"/>
      <c r="AC16" s="417"/>
      <c r="AD16" s="421"/>
      <c r="AE16" s="374">
        <v>10018</v>
      </c>
      <c r="AF16" s="413"/>
      <c r="AG16" s="403"/>
      <c r="AH16" s="385" t="str">
        <f>IF(TRIM(AG16)="", "", IF(VLOOKUP(AG16,'Footnotes list'!$D$9:$E$107,2,FALSE)=0,"",VLOOKUP(AG16,'Footnotes list'!$D$9:$E$107,2,FALSE) ) )</f>
        <v/>
      </c>
      <c r="AI16" s="374">
        <v>0</v>
      </c>
      <c r="AJ16" s="413"/>
      <c r="AK16" s="403"/>
      <c r="AL16" s="467" t="str">
        <f>IF(TRIM(AK16)="", "", IF(VLOOKUP(AK16,'Footnotes list'!$D$9:$E$107,2,FALSE)=0,"",VLOOKUP(AK16,'Footnotes list'!$D$9:$E$107,2,FALSE) ) )</f>
        <v/>
      </c>
    </row>
    <row r="17" spans="1:38" ht="21.95" customHeight="1" thickBot="1" x14ac:dyDescent="0.25">
      <c r="A17" s="81"/>
      <c r="B17" s="82"/>
      <c r="C17" s="81" t="s">
        <v>320</v>
      </c>
      <c r="D17" s="82" t="s">
        <v>329</v>
      </c>
      <c r="E17" s="82"/>
      <c r="F17" s="588" t="s">
        <v>118</v>
      </c>
      <c r="G17" s="381">
        <v>5.2</v>
      </c>
      <c r="H17" s="414"/>
      <c r="I17" s="405">
        <v>3</v>
      </c>
      <c r="J17" s="387" t="str">
        <f>IF(TRIM(I17)="", "", IF(VLOOKUP(I17,'Footnotes list'!$D$9:$E$107,2,FALSE)=0,"",VLOOKUP(I17,'Footnotes list'!$D$9:$E$107,2,FALSE) ) )</f>
        <v>Mainly textile packaging found during residual waste analysis</v>
      </c>
      <c r="K17" s="381">
        <v>0</v>
      </c>
      <c r="L17" s="414"/>
      <c r="M17" s="405"/>
      <c r="N17" s="387" t="str">
        <f>IF(TRIM(M17)="", "", IF(VLOOKUP(M17,'Footnotes list'!$D$9:$E$107,2,FALSE)=0,"",VLOOKUP(M17,'Footnotes list'!$D$9:$E$107,2,FALSE) ) )</f>
        <v/>
      </c>
      <c r="O17" s="381">
        <v>0</v>
      </c>
      <c r="P17" s="414"/>
      <c r="Q17" s="405"/>
      <c r="R17" s="387" t="str">
        <f>IF(TRIM(Q17)="", "", IF(VLOOKUP(Q17,'Footnotes list'!$D$9:$E$107,2,FALSE)=0,"",VLOOKUP(Q17,'Footnotes list'!$D$9:$E$107,2,FALSE) ) )</f>
        <v/>
      </c>
      <c r="S17" s="381">
        <v>0</v>
      </c>
      <c r="T17" s="414"/>
      <c r="U17" s="405"/>
      <c r="V17" s="387" t="str">
        <f>IF(TRIM(U17)="", "", IF(VLOOKUP(U17,'Footnotes list'!$D$9:$E$107,2,FALSE)=0,"",VLOOKUP(U17,'Footnotes list'!$D$9:$E$107,2,FALSE) ) )</f>
        <v/>
      </c>
      <c r="W17" s="382">
        <v>0</v>
      </c>
      <c r="X17" s="414"/>
      <c r="Y17" s="405"/>
      <c r="Z17" s="387" t="str">
        <f>IF(TRIM(Y17)="", "", IF(VLOOKUP(Y17,'Footnotes list'!$D$9:$E$107,2,FALSE)=0,"",VLOOKUP(Y17,'Footnotes list'!$D$9:$E$107,2,FALSE) ) )</f>
        <v/>
      </c>
      <c r="AA17" s="424"/>
      <c r="AB17" s="425"/>
      <c r="AC17" s="426"/>
      <c r="AD17" s="427"/>
      <c r="AE17" s="383">
        <v>5.2</v>
      </c>
      <c r="AF17" s="414"/>
      <c r="AG17" s="405"/>
      <c r="AH17" s="387" t="str">
        <f>IF(TRIM(AG17)="", "", IF(VLOOKUP(AG17,'Footnotes list'!$D$9:$E$107,2,FALSE)=0,"",VLOOKUP(AG17,'Footnotes list'!$D$9:$E$107,2,FALSE) ) )</f>
        <v/>
      </c>
      <c r="AI17" s="383">
        <v>0</v>
      </c>
      <c r="AJ17" s="414"/>
      <c r="AK17" s="405"/>
      <c r="AL17" s="468" t="str">
        <f>IF(TRIM(AK17)="", "", IF(VLOOKUP(AK17,'Footnotes list'!$D$9:$E$107,2,FALSE)=0,"",VLOOKUP(AK17,'Footnotes list'!$D$9:$E$107,2,FALSE) ) )</f>
        <v/>
      </c>
    </row>
    <row r="18" spans="1:38" ht="21.95" customHeight="1" thickTop="1" thickBot="1" x14ac:dyDescent="0.25">
      <c r="A18" s="81"/>
      <c r="B18" s="82"/>
      <c r="C18" s="81" t="s">
        <v>320</v>
      </c>
      <c r="D18" s="82" t="s">
        <v>330</v>
      </c>
      <c r="E18" s="82"/>
      <c r="F18" s="589" t="s">
        <v>124</v>
      </c>
      <c r="G18" s="532">
        <f>IF(TRIM(CONCATENATE(G8,G9,G10,G15,G16,G17))="","",SUM(G8,G9,G10,G15,G16,G17))</f>
        <v>137130.20000000001</v>
      </c>
      <c r="H18" s="415"/>
      <c r="I18" s="469"/>
      <c r="J18" s="470" t="str">
        <f>IF(TRIM(I18)="", "", IF(VLOOKUP(I18,'Footnotes list'!$D$9:$E$107,2,FALSE)=0,"",VLOOKUP(I18,'Footnotes list'!$D$9:$E$107,2,FALSE) ) )</f>
        <v/>
      </c>
      <c r="K18" s="533">
        <f>IF(TRIM(CONCATENATE(K8,K9,K10,K15,K16,K17))="","",SUM(K8,K9,K10,K15,K16,K17))</f>
        <v>0</v>
      </c>
      <c r="L18" s="471"/>
      <c r="M18" s="469"/>
      <c r="N18" s="470" t="str">
        <f>IF(TRIM(M18)="", "", IF(VLOOKUP(M18,'Footnotes list'!$D$9:$E$107,2,FALSE)=0,"",VLOOKUP(M18,'Footnotes list'!$D$9:$E$107,2,FALSE) ) )</f>
        <v/>
      </c>
      <c r="O18" s="533">
        <f>IF(TRIM(CONCATENATE(O8,O9,O10,O15,O16,O17))="","",SUM(O8,O9,O10,O15,O16,O17))</f>
        <v>97329</v>
      </c>
      <c r="P18" s="471"/>
      <c r="Q18" s="469"/>
      <c r="R18" s="470" t="str">
        <f>IF(TRIM(Q18)="", "", IF(VLOOKUP(Q18,'Footnotes list'!$D$9:$E$107,2,FALSE)=0,"",VLOOKUP(Q18,'Footnotes list'!$D$9:$E$107,2,FALSE) ) )</f>
        <v/>
      </c>
      <c r="S18" s="533">
        <f>IF(TRIM(CONCATENATE(S8,S9,S10,S15,S16,S17))="","",SUM(S8,S9,S10,S15,S16,S17))</f>
        <v>0</v>
      </c>
      <c r="T18" s="471"/>
      <c r="U18" s="469"/>
      <c r="V18" s="470" t="str">
        <f>IF(TRIM(U18)="", "", IF(VLOOKUP(U18,'Footnotes list'!$D$9:$E$107,2,FALSE)=0,"",VLOOKUP(U18,'Footnotes list'!$D$9:$E$107,2,FALSE) ) )</f>
        <v/>
      </c>
      <c r="W18" s="534">
        <f>IF(TRIM(CONCATENATE(W8,W9,W10,W15,W16,W17))="","",SUM(W8,W9,W10,W15,W16,W17))</f>
        <v>97329</v>
      </c>
      <c r="X18" s="471"/>
      <c r="Y18" s="469"/>
      <c r="Z18" s="470" t="str">
        <f>IF(TRIM(Y18)="", "", IF(VLOOKUP(Y18,'Footnotes list'!$D$9:$E$107,2,FALSE)=0,"",VLOOKUP(Y18,'Footnotes list'!$D$9:$E$107,2,FALSE) ) )</f>
        <v/>
      </c>
      <c r="AA18" s="535">
        <f>IF(TRIM(AA9)="","",AA9)</f>
        <v>13996</v>
      </c>
      <c r="AB18" s="471"/>
      <c r="AC18" s="469"/>
      <c r="AD18" s="470" t="str">
        <f>IF(TRIM(AC18)="", "", IF(VLOOKUP(AC18,'Footnotes list'!$D$9:$E$107,2,FALSE)=0,"",VLOOKUP(AC18,'Footnotes list'!$D$9:$E$107,2,FALSE) ) )</f>
        <v/>
      </c>
      <c r="AE18" s="534">
        <f>IF(TRIM(CONCATENATE(AE8,AE9,AE10,AE15,AE16,AE17))="","",SUM(AE8,AE9,AE10,AE15,AE16,AE17))</f>
        <v>31435.200000000001</v>
      </c>
      <c r="AF18" s="471"/>
      <c r="AG18" s="469"/>
      <c r="AH18" s="470" t="str">
        <f>IF(TRIM(AG18)="", "", IF(VLOOKUP(AG18,'Footnotes list'!$D$9:$E$107,2,FALSE)=0,"",VLOOKUP(AG18,'Footnotes list'!$D$9:$E$107,2,FALSE) ) )</f>
        <v/>
      </c>
      <c r="AI18" s="534">
        <f>IF(TRIM(CONCATENATE(AI8,AI9,AI10,AI15,AI16,AI17))="","",SUM(AI8,AI9,AI10,AI15,AI16,AI17))</f>
        <v>4895</v>
      </c>
      <c r="AJ18" s="471"/>
      <c r="AK18" s="469"/>
      <c r="AL18" s="472" t="str">
        <f>IF(TRIM(AK18)="", "", IF(VLOOKUP(AK18,'Footnotes list'!$D$9:$E$107,2,FALSE)=0,"",VLOOKUP(AK18,'Footnotes list'!$D$9:$E$107,2,FALSE) ) )</f>
        <v/>
      </c>
    </row>
    <row r="19" spans="1:38" ht="6" customHeight="1" thickTop="1" x14ac:dyDescent="0.2">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ht="13.5" x14ac:dyDescent="0.25">
      <c r="F20" s="653" t="s">
        <v>119</v>
      </c>
      <c r="G20" s="654"/>
      <c r="H20" s="654"/>
      <c r="I20" s="654"/>
      <c r="J20" s="654"/>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32.450000000000003" customHeight="1" x14ac:dyDescent="0.2">
      <c r="F21" s="709" t="s">
        <v>716</v>
      </c>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643"/>
      <c r="AF21" s="643"/>
      <c r="AG21" s="643"/>
      <c r="AH21" s="643"/>
      <c r="AI21" s="643"/>
      <c r="AJ21" s="643"/>
      <c r="AK21" s="643"/>
      <c r="AL21" s="78"/>
    </row>
    <row r="22" spans="1:38" ht="18.600000000000001" customHeight="1" x14ac:dyDescent="0.2">
      <c r="F22" s="655" t="s">
        <v>120</v>
      </c>
      <c r="G22" s="655"/>
      <c r="H22" s="654"/>
      <c r="I22" s="654"/>
      <c r="J22" s="654"/>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16.5" customHeight="1" x14ac:dyDescent="0.2">
      <c r="F23" s="710" t="s">
        <v>686</v>
      </c>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8"/>
      <c r="AF23" s="78"/>
      <c r="AG23" s="78"/>
      <c r="AH23" s="78"/>
      <c r="AI23" s="78"/>
      <c r="AJ23" s="78"/>
      <c r="AK23" s="78"/>
      <c r="AL23" s="78"/>
    </row>
    <row r="24" spans="1:38" ht="20.100000000000001" customHeight="1" x14ac:dyDescent="0.2">
      <c r="F24" s="711" t="s">
        <v>717</v>
      </c>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8"/>
      <c r="AF24" s="78"/>
      <c r="AG24" s="78"/>
      <c r="AH24" s="78"/>
      <c r="AI24" s="78"/>
      <c r="AJ24" s="78"/>
      <c r="AK24" s="78"/>
      <c r="AL24" s="78"/>
    </row>
    <row r="25" spans="1:38" ht="20.100000000000001" customHeight="1" x14ac:dyDescent="0.2">
      <c r="F25" s="717" t="s">
        <v>721</v>
      </c>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9"/>
      <c r="AE25" s="78"/>
      <c r="AF25" s="78"/>
      <c r="AG25" s="78"/>
      <c r="AH25" s="78"/>
      <c r="AI25" s="78"/>
      <c r="AJ25" s="78"/>
      <c r="AK25" s="78"/>
      <c r="AL25" s="78"/>
    </row>
    <row r="26" spans="1:38" ht="20.100000000000001" customHeight="1" x14ac:dyDescent="0.2">
      <c r="F26" s="712" t="s">
        <v>727</v>
      </c>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8"/>
      <c r="AF26" s="78"/>
      <c r="AG26" s="78"/>
      <c r="AH26" s="78"/>
      <c r="AI26" s="78"/>
      <c r="AJ26" s="78"/>
      <c r="AK26" s="78"/>
      <c r="AL26" s="78"/>
    </row>
    <row r="27" spans="1:38" ht="17.100000000000001" customHeight="1" x14ac:dyDescent="0.2">
      <c r="F27" s="714" t="s">
        <v>393</v>
      </c>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6"/>
      <c r="AE27" s="78"/>
      <c r="AF27" s="78"/>
      <c r="AG27" s="78"/>
      <c r="AH27" s="78"/>
      <c r="AI27" s="78"/>
      <c r="AJ27" s="78"/>
      <c r="AK27" s="78"/>
      <c r="AL27" s="78"/>
    </row>
    <row r="28" spans="1:38" ht="45.6" customHeight="1" x14ac:dyDescent="0.2">
      <c r="F28" s="713" t="s">
        <v>718</v>
      </c>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656"/>
      <c r="AF28" s="656"/>
      <c r="AG28" s="656"/>
      <c r="AH28" s="656"/>
      <c r="AI28" s="656"/>
      <c r="AJ28" s="656"/>
      <c r="AK28" s="656"/>
      <c r="AL28" s="78"/>
    </row>
    <row r="29" spans="1:38" s="78" customFormat="1" ht="6.75" customHeight="1" x14ac:dyDescent="0.2">
      <c r="A29" s="657"/>
      <c r="B29" s="651"/>
      <c r="C29" s="657"/>
      <c r="D29" s="651"/>
      <c r="E29" s="651"/>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row>
    <row r="30" spans="1:38" s="78" customFormat="1" ht="14.45" customHeight="1" x14ac:dyDescent="0.2">
      <c r="A30" s="657"/>
      <c r="B30" s="651"/>
      <c r="C30" s="657"/>
      <c r="D30" s="651"/>
      <c r="E30" s="651"/>
      <c r="F30" s="707" t="s">
        <v>729</v>
      </c>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443"/>
      <c r="AF30" s="443"/>
      <c r="AG30" s="443"/>
      <c r="AH30" s="443"/>
      <c r="AI30" s="443"/>
      <c r="AJ30" s="643"/>
      <c r="AK30" s="643"/>
      <c r="AL30" s="643"/>
    </row>
    <row r="31" spans="1:38" s="78" customFormat="1" ht="14.45" customHeight="1" x14ac:dyDescent="0.2">
      <c r="A31" s="657"/>
      <c r="B31" s="651"/>
      <c r="C31" s="657"/>
      <c r="D31" s="651"/>
      <c r="E31" s="651"/>
      <c r="F31" s="707" t="s">
        <v>624</v>
      </c>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8"/>
      <c r="AF31" s="708"/>
      <c r="AG31" s="708"/>
      <c r="AH31" s="708"/>
      <c r="AI31" s="708"/>
      <c r="AJ31" s="643"/>
      <c r="AK31" s="643"/>
    </row>
    <row r="32" spans="1:38" s="78" customFormat="1" ht="14.45" customHeight="1" x14ac:dyDescent="0.2">
      <c r="A32" s="657"/>
      <c r="B32" s="651"/>
      <c r="C32" s="657"/>
      <c r="D32" s="651"/>
      <c r="E32" s="651"/>
      <c r="F32" s="707" t="s">
        <v>687</v>
      </c>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row>
    <row r="33" spans="1:38" s="78" customFormat="1" ht="14.45" customHeight="1" x14ac:dyDescent="0.2">
      <c r="A33" s="657"/>
      <c r="B33" s="651"/>
      <c r="C33" s="657"/>
      <c r="D33" s="651"/>
      <c r="E33" s="651"/>
      <c r="F33" s="707" t="s">
        <v>777</v>
      </c>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row>
    <row r="34" spans="1:38" s="78" customFormat="1" ht="14.45" customHeight="1" x14ac:dyDescent="0.2">
      <c r="A34" s="657"/>
      <c r="B34" s="651"/>
      <c r="C34" s="657"/>
      <c r="D34" s="651"/>
      <c r="E34" s="651"/>
      <c r="F34" s="707" t="s">
        <v>778</v>
      </c>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row>
    <row r="35" spans="1:38" s="78" customFormat="1" ht="14.45" customHeight="1" x14ac:dyDescent="0.2">
      <c r="A35" s="657"/>
      <c r="B35" s="651"/>
      <c r="C35" s="657"/>
      <c r="D35" s="651"/>
      <c r="E35" s="651"/>
      <c r="F35" s="707" t="s">
        <v>688</v>
      </c>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20"/>
      <c r="AF35" s="720"/>
      <c r="AG35" s="720"/>
      <c r="AH35" s="720"/>
      <c r="AI35" s="720"/>
      <c r="AJ35" s="720"/>
      <c r="AK35" s="720"/>
      <c r="AL35" s="642"/>
    </row>
    <row r="36" spans="1:38" s="78" customFormat="1" ht="14.45" customHeight="1" x14ac:dyDescent="0.2">
      <c r="A36" s="657"/>
      <c r="B36" s="651"/>
      <c r="C36" s="657"/>
      <c r="D36" s="651"/>
      <c r="E36" s="651"/>
      <c r="F36" s="707" t="s">
        <v>689</v>
      </c>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20"/>
      <c r="AF36" s="720"/>
      <c r="AG36" s="720"/>
      <c r="AH36" s="720"/>
      <c r="AI36" s="720"/>
      <c r="AJ36" s="720"/>
      <c r="AK36" s="720"/>
      <c r="AL36" s="642"/>
    </row>
    <row r="37" spans="1:38" s="78" customFormat="1" ht="14.45" customHeight="1" x14ac:dyDescent="0.2">
      <c r="A37" s="657"/>
      <c r="B37" s="651"/>
      <c r="C37" s="657"/>
      <c r="D37" s="651"/>
      <c r="E37" s="651"/>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20"/>
      <c r="AF37" s="720"/>
      <c r="AG37" s="720"/>
      <c r="AH37" s="720"/>
      <c r="AI37" s="720"/>
      <c r="AJ37" s="720"/>
      <c r="AK37" s="720"/>
      <c r="AL37" s="643"/>
    </row>
    <row r="38" spans="1:38" s="78" customFormat="1" x14ac:dyDescent="0.2">
      <c r="A38" s="657"/>
      <c r="B38" s="651"/>
      <c r="C38" s="657"/>
      <c r="D38" s="651"/>
      <c r="E38" s="651"/>
    </row>
  </sheetData>
  <sheetProtection algorithmName="SHA-512" hashValue="jwkIWJjVOMVp6/NOZ5zk/6jgaWk12zhpgMmyVrvuGE7R+ldNfDkV7g2WJXw/4Nn0iF+9CMwevDSGFHfVpNUm7Q==" saltValue="IvdDbjklY7pRS7gqalmRbg==" spinCount="100000" sheet="1" objects="1" scenarios="1" selectLockedCells="1"/>
  <mergeCells count="33">
    <mergeCell ref="AA5:AD5"/>
    <mergeCell ref="AE5:AL5"/>
    <mergeCell ref="F2:AL2"/>
    <mergeCell ref="F5:F6"/>
    <mergeCell ref="I6:J6"/>
    <mergeCell ref="M6:N6"/>
    <mergeCell ref="Q6:R6"/>
    <mergeCell ref="U6:V6"/>
    <mergeCell ref="Y6:Z6"/>
    <mergeCell ref="AC6:AD6"/>
    <mergeCell ref="AG6:AH6"/>
    <mergeCell ref="AK6:AL6"/>
    <mergeCell ref="G5:J5"/>
    <mergeCell ref="K5:Z5"/>
    <mergeCell ref="F32:AD32"/>
    <mergeCell ref="F33:AD33"/>
    <mergeCell ref="F37:AD37"/>
    <mergeCell ref="AE37:AK37"/>
    <mergeCell ref="F34:AD34"/>
    <mergeCell ref="F35:AD35"/>
    <mergeCell ref="AE35:AK35"/>
    <mergeCell ref="F36:AD36"/>
    <mergeCell ref="AE36:AK36"/>
    <mergeCell ref="F30:AD30"/>
    <mergeCell ref="F31:AD31"/>
    <mergeCell ref="AE31:AI31"/>
    <mergeCell ref="F21:AD21"/>
    <mergeCell ref="F23:AD23"/>
    <mergeCell ref="F24:AD24"/>
    <mergeCell ref="F26:AD26"/>
    <mergeCell ref="F28:AD28"/>
    <mergeCell ref="F27:AD27"/>
    <mergeCell ref="F25:AD25"/>
  </mergeCells>
  <dataValidations count="1">
    <dataValidation type="decimal" allowBlank="1" showInputMessage="1" showErrorMessage="1" sqref="AE16:AE17 G15:G17 G11:G12 K11:K17 O11:O17 S11:S17 W11:W17 AE8:AE9 AA9 AE12 AI15:AI17 AI11:AI12 K8:K9 O8:O9 S8:S9 W8:W9 AI8:AI9 G8:G9">
      <formula1>0</formula1>
      <formula2>9999999999</formula2>
    </dataValidation>
  </dataValidations>
  <pageMargins left="0.62992125984251968" right="0.62992125984251968" top="0.74803149606299213" bottom="0.74803149606299213" header="0.31496062992125984" footer="0.31496062992125984"/>
  <pageSetup paperSize="9" scale="52"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2" r:id="rId4" name="formulas">
              <controlPr defaultSize="0" print="0" autoFill="0" autoPict="0" macro="[0]!'SwitchLocksInCells &quot;formulas&quot;'" altText="Lock formulas">
                <anchor moveWithCells="1" sizeWithCells="1">
                  <from>
                    <xdr:col>6</xdr:col>
                    <xdr:colOff>247650</xdr:colOff>
                    <xdr:row>1</xdr:row>
                    <xdr:rowOff>47625</xdr:rowOff>
                  </from>
                  <to>
                    <xdr:col>7</xdr:col>
                    <xdr:colOff>228600</xdr:colOff>
                    <xdr:row>1</xdr:row>
                    <xdr:rowOff>514350</xdr:rowOff>
                  </to>
                </anchor>
              </controlPr>
            </control>
          </mc:Choice>
        </mc:AlternateContent>
        <mc:AlternateContent xmlns:mc="http://schemas.openxmlformats.org/markup-compatibility/2006">
          <mc:Choice Requires="x14">
            <control shapeId="13324" r:id="rId5" name="Button 12">
              <controlPr defaultSize="0" print="0" autoFill="0" autoPict="0" macro="[0]!MainBody">
                <anchor moveWithCells="1" sizeWithCells="1">
                  <from>
                    <xdr:col>5</xdr:col>
                    <xdr:colOff>57150</xdr:colOff>
                    <xdr:row>1</xdr:row>
                    <xdr:rowOff>66675</xdr:rowOff>
                  </from>
                  <to>
                    <xdr:col>5</xdr:col>
                    <xdr:colOff>971550</xdr:colOff>
                    <xdr:row>1</xdr:row>
                    <xdr:rowOff>504825</xdr:rowOff>
                  </to>
                </anchor>
              </controlPr>
            </control>
          </mc:Choice>
        </mc:AlternateContent>
        <mc:AlternateContent xmlns:mc="http://schemas.openxmlformats.org/markup-compatibility/2006">
          <mc:Choice Requires="x14">
            <control shapeId="13325" r:id="rId6" name="Button 13">
              <controlPr defaultSize="0" print="0" autoFill="0" autoPict="0" macro="[0]!RestoreColours">
                <anchor moveWithCells="1" sizeWithCells="1">
                  <from>
                    <xdr:col>5</xdr:col>
                    <xdr:colOff>1019175</xdr:colOff>
                    <xdr:row>1</xdr:row>
                    <xdr:rowOff>47625</xdr:rowOff>
                  </from>
                  <to>
                    <xdr:col>6</xdr:col>
                    <xdr:colOff>171450</xdr:colOff>
                    <xdr:row>1</xdr:row>
                    <xdr:rowOff>504825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Lists!$D$2:$D$8</xm:f>
          </x14:formula1>
          <xm:sqref>AF8:AF10 H15:H18 L8:L18 P8:P18 T8:T18 X8:X18 AB9 AB18 AF16:AF18 AJ15:AJ18 AF12 AJ8:AJ12 H8:H12</xm:sqref>
        </x14:dataValidation>
        <x14:dataValidation type="list" allowBlank="1" showInputMessage="1" showErrorMessage="1">
          <x14:formula1>
            <xm:f>'Footnotes list'!$D$9:$D$58</xm:f>
          </x14:formula1>
          <xm:sqref>I8:I12 M8:M18 Q8:Q18 U8:U18 Y8:Y18 AC9 AC18 AG16:AG18 AK15:AK18 AK8:AK12 AG8:AG10 AG12 I15:I18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41AFAA"/>
    <pageSetUpPr fitToPage="1"/>
  </sheetPr>
  <dimension ref="A1:N32"/>
  <sheetViews>
    <sheetView topLeftCell="D1" workbookViewId="0">
      <selection activeCell="G8" sqref="G8"/>
    </sheetView>
  </sheetViews>
  <sheetFormatPr defaultColWidth="9.140625" defaultRowHeight="12.75" x14ac:dyDescent="0.2"/>
  <cols>
    <col min="1" max="1" width="3.42578125" style="35" hidden="1" customWidth="1"/>
    <col min="2" max="2" width="3.7109375" style="35" hidden="1" customWidth="1"/>
    <col min="3" max="3" width="8.140625" style="35" hidden="1" customWidth="1"/>
    <col min="4" max="4" width="2.28515625" style="35" customWidth="1"/>
    <col min="5" max="5" width="20.140625" style="35" customWidth="1"/>
    <col min="6" max="6" width="13.85546875" style="35" customWidth="1"/>
    <col min="7" max="7" width="33.7109375" style="35" customWidth="1"/>
    <col min="8" max="8" width="3.5703125" style="35" customWidth="1"/>
    <col min="9" max="9" width="2.85546875" style="35" customWidth="1"/>
    <col min="10" max="10" width="11.28515625" style="35" customWidth="1"/>
    <col min="11" max="11" width="31" style="35" customWidth="1"/>
    <col min="12" max="12" width="3.5703125" style="35" customWidth="1"/>
    <col min="13" max="13" width="2.85546875" style="35" customWidth="1"/>
    <col min="14" max="14" width="11.28515625" style="35" customWidth="1"/>
    <col min="15" max="16384" width="9.140625" style="35"/>
  </cols>
  <sheetData>
    <row r="1" spans="1:14" ht="13.5" thickBot="1" x14ac:dyDescent="0.25"/>
    <row r="2" spans="1:14" ht="78" customHeight="1" thickTop="1" x14ac:dyDescent="0.2">
      <c r="E2" s="359"/>
      <c r="F2" s="360"/>
      <c r="G2" s="733" t="s">
        <v>494</v>
      </c>
      <c r="H2" s="733"/>
      <c r="I2" s="733"/>
      <c r="J2" s="733"/>
      <c r="K2" s="733"/>
      <c r="L2" s="733"/>
      <c r="M2" s="733"/>
      <c r="N2" s="734"/>
    </row>
    <row r="3" spans="1:14" ht="24.95" customHeight="1" x14ac:dyDescent="0.2">
      <c r="E3" s="202" t="s">
        <v>288</v>
      </c>
      <c r="F3" s="351" t="str">
        <f>'GETTING STARTED'!G9</f>
        <v>LU</v>
      </c>
      <c r="G3" s="100" t="str">
        <f>IF('GETTING STARTED'!E9="","",'GETTING STARTED'!E9)</f>
        <v>Luxembourg</v>
      </c>
      <c r="H3" s="100"/>
      <c r="I3" s="100"/>
      <c r="J3" s="100"/>
      <c r="K3" s="100"/>
      <c r="L3" s="56"/>
      <c r="M3" s="56"/>
      <c r="N3" s="203"/>
    </row>
    <row r="4" spans="1:14" ht="24.75" customHeight="1" thickBot="1" x14ac:dyDescent="0.25">
      <c r="E4" s="204" t="s">
        <v>304</v>
      </c>
      <c r="F4" s="350">
        <f>IF('GETTING STARTED'!E10="","",'GETTING STARTED'!E10)</f>
        <v>2021</v>
      </c>
      <c r="G4" s="57"/>
      <c r="H4" s="57"/>
      <c r="I4" s="57"/>
      <c r="J4" s="57"/>
      <c r="K4" s="57"/>
      <c r="L4" s="57"/>
      <c r="M4" s="57"/>
      <c r="N4" s="205"/>
    </row>
    <row r="5" spans="1:14" ht="15.95" hidden="1" customHeight="1" x14ac:dyDescent="0.2">
      <c r="E5" s="206"/>
      <c r="F5" s="48"/>
      <c r="G5" s="48"/>
      <c r="H5" s="48"/>
      <c r="I5" s="48"/>
      <c r="J5" s="48"/>
      <c r="K5" s="48"/>
      <c r="L5" s="48"/>
      <c r="M5" s="48"/>
      <c r="N5" s="207"/>
    </row>
    <row r="6" spans="1:14" ht="18.95" hidden="1" customHeight="1" thickBot="1" x14ac:dyDescent="0.25">
      <c r="E6" s="208" t="s">
        <v>341</v>
      </c>
      <c r="F6" s="93"/>
      <c r="G6" s="92" t="s">
        <v>371</v>
      </c>
      <c r="H6" s="94"/>
      <c r="I6" s="94"/>
      <c r="J6" s="94"/>
      <c r="K6" s="92" t="s">
        <v>372</v>
      </c>
      <c r="L6" s="95"/>
      <c r="M6" s="95"/>
      <c r="N6" s="207"/>
    </row>
    <row r="7" spans="1:14" ht="47.45" customHeight="1" thickBot="1" x14ac:dyDescent="0.25">
      <c r="E7" s="737" t="s">
        <v>121</v>
      </c>
      <c r="F7" s="723"/>
      <c r="G7" s="96" t="s">
        <v>353</v>
      </c>
      <c r="H7" s="99" t="s">
        <v>26</v>
      </c>
      <c r="I7" s="730" t="s">
        <v>385</v>
      </c>
      <c r="J7" s="731"/>
      <c r="K7" s="96" t="s">
        <v>515</v>
      </c>
      <c r="L7" s="104" t="s">
        <v>26</v>
      </c>
      <c r="M7" s="730" t="s">
        <v>385</v>
      </c>
      <c r="N7" s="732"/>
    </row>
    <row r="8" spans="1:14" ht="21" customHeight="1" x14ac:dyDescent="0.2">
      <c r="A8" s="85" t="s">
        <v>320</v>
      </c>
      <c r="B8" s="85" t="s">
        <v>327</v>
      </c>
      <c r="C8" s="85"/>
      <c r="D8" s="85"/>
      <c r="E8" s="749" t="s">
        <v>116</v>
      </c>
      <c r="F8" s="750"/>
      <c r="G8" s="389"/>
      <c r="H8" s="412"/>
      <c r="I8" s="401"/>
      <c r="J8" s="384" t="str">
        <f>IF(TRIM(I8)="", "", IF(VLOOKUP(I8,'Footnotes list'!$D$9:$E$107,2,FALSE)=0,"",VLOOKUP(I8,'Footnotes list'!$D$9:$E$107,2,FALSE) ) )</f>
        <v/>
      </c>
      <c r="K8" s="390"/>
      <c r="L8" s="412"/>
      <c r="M8" s="401"/>
      <c r="N8" s="384" t="str">
        <f>IF(TRIM(M8)="", "", IF(VLOOKUP(M8,'Footnotes list'!$D$9:$E$107,2,FALSE)=0,"",VLOOKUP(M8,'Footnotes list'!$D$9:$E$107,2,FALSE) ) )</f>
        <v/>
      </c>
    </row>
    <row r="9" spans="1:14" ht="21" customHeight="1" x14ac:dyDescent="0.2">
      <c r="A9" s="85" t="s">
        <v>320</v>
      </c>
      <c r="B9" s="85" t="s">
        <v>322</v>
      </c>
      <c r="C9" s="85"/>
      <c r="D9" s="85"/>
      <c r="E9" s="739" t="s">
        <v>112</v>
      </c>
      <c r="F9" s="740"/>
      <c r="G9" s="391"/>
      <c r="H9" s="413"/>
      <c r="I9" s="403"/>
      <c r="J9" s="385" t="str">
        <f>IF(TRIM(I9)="", "", IF(VLOOKUP(I9,'Footnotes list'!$D$9:$E$107,2,FALSE)=0,"",VLOOKUP(I9,'Footnotes list'!$D$9:$E$107,2,FALSE) ) )</f>
        <v/>
      </c>
      <c r="K9" s="392"/>
      <c r="L9" s="413"/>
      <c r="M9" s="403"/>
      <c r="N9" s="385" t="str">
        <f>IF(TRIM(M9)="", "", IF(VLOOKUP(M9,'Footnotes list'!$D$9:$E$107,2,FALSE)=0,"",VLOOKUP(M9,'Footnotes list'!$D$9:$E$107,2,FALSE) ) )</f>
        <v/>
      </c>
    </row>
    <row r="10" spans="1:14" ht="21" customHeight="1" x14ac:dyDescent="0.2">
      <c r="A10" s="85" t="s">
        <v>320</v>
      </c>
      <c r="B10" s="85" t="s">
        <v>328</v>
      </c>
      <c r="C10" s="85"/>
      <c r="D10" s="85"/>
      <c r="E10" s="739" t="s">
        <v>352</v>
      </c>
      <c r="F10" s="740"/>
      <c r="G10" s="391"/>
      <c r="H10" s="413"/>
      <c r="I10" s="403"/>
      <c r="J10" s="385" t="str">
        <f>IF(TRIM(I10)="", "", IF(VLOOKUP(I10,'Footnotes list'!$D$9:$E$107,2,FALSE)=0,"",VLOOKUP(I10,'Footnotes list'!$D$9:$E$107,2,FALSE) ) )</f>
        <v/>
      </c>
      <c r="K10" s="392"/>
      <c r="L10" s="413"/>
      <c r="M10" s="403"/>
      <c r="N10" s="385" t="str">
        <f>IF(TRIM(M10)="", "", IF(VLOOKUP(M10,'Footnotes list'!$D$9:$E$107,2,FALSE)=0,"",VLOOKUP(M10,'Footnotes list'!$D$9:$E$107,2,FALSE) ) )</f>
        <v/>
      </c>
    </row>
    <row r="11" spans="1:14" ht="21" customHeight="1" x14ac:dyDescent="0.2">
      <c r="A11" s="85" t="s">
        <v>320</v>
      </c>
      <c r="B11" s="85" t="s">
        <v>326</v>
      </c>
      <c r="C11" s="85"/>
      <c r="D11" s="85"/>
      <c r="E11" s="751" t="s">
        <v>122</v>
      </c>
      <c r="F11" s="192" t="s">
        <v>115</v>
      </c>
      <c r="G11" s="393"/>
      <c r="H11" s="413"/>
      <c r="I11" s="403"/>
      <c r="J11" s="385" t="str">
        <f>IF(TRIM(I11)="", "", IF(VLOOKUP(I11,'Footnotes list'!$D$9:$E$107,2,FALSE)=0,"",VLOOKUP(I11,'Footnotes list'!$D$9:$E$107,2,FALSE) ) )</f>
        <v/>
      </c>
      <c r="K11" s="393"/>
      <c r="L11" s="413"/>
      <c r="M11" s="403"/>
      <c r="N11" s="385" t="str">
        <f>IF(TRIM(M11)="", "", IF(VLOOKUP(M11,'Footnotes list'!$D$9:$E$107,2,FALSE)=0,"",VLOOKUP(M11,'Footnotes list'!$D$9:$E$107,2,FALSE) ) )</f>
        <v/>
      </c>
    </row>
    <row r="12" spans="1:14" ht="21" customHeight="1" x14ac:dyDescent="0.2">
      <c r="A12" s="85" t="s">
        <v>320</v>
      </c>
      <c r="B12" s="85" t="s">
        <v>325</v>
      </c>
      <c r="C12" s="85"/>
      <c r="D12" s="85"/>
      <c r="E12" s="739"/>
      <c r="F12" s="192" t="s">
        <v>123</v>
      </c>
      <c r="G12" s="393"/>
      <c r="H12" s="413"/>
      <c r="I12" s="403"/>
      <c r="J12" s="385" t="str">
        <f>IF(TRIM(I12)="", "", IF(VLOOKUP(I12,'Footnotes list'!$D$9:$E$107,2,FALSE)=0,"",VLOOKUP(I12,'Footnotes list'!$D$9:$E$107,2,FALSE) ) )</f>
        <v/>
      </c>
      <c r="K12" s="393"/>
      <c r="L12" s="413"/>
      <c r="M12" s="403"/>
      <c r="N12" s="385" t="str">
        <f>IF(TRIM(M12)="", "", IF(VLOOKUP(M12,'Footnotes list'!$D$9:$E$107,2,FALSE)=0,"",VLOOKUP(M12,'Footnotes list'!$D$9:$E$107,2,FALSE) ) )</f>
        <v/>
      </c>
    </row>
    <row r="13" spans="1:14" ht="21" customHeight="1" x14ac:dyDescent="0.2">
      <c r="A13" s="85" t="s">
        <v>320</v>
      </c>
      <c r="B13" s="85" t="s">
        <v>324</v>
      </c>
      <c r="C13" s="85"/>
      <c r="D13" s="85"/>
      <c r="E13" s="739"/>
      <c r="F13" s="192" t="s">
        <v>124</v>
      </c>
      <c r="G13" s="539" t="str">
        <f>IF(TRIM(CONCATENATE(G11,G12))="","",SUM(G11,G12))</f>
        <v/>
      </c>
      <c r="H13" s="413"/>
      <c r="I13" s="403"/>
      <c r="J13" s="385" t="str">
        <f>IF(TRIM(I13)="", "", IF(VLOOKUP(I13,'Footnotes list'!$D$9:$E$107,2,FALSE)=0,"",VLOOKUP(I13,'Footnotes list'!$D$9:$E$107,2,FALSE) ) )</f>
        <v/>
      </c>
      <c r="K13" s="539" t="str">
        <f>IF(TRIM(CONCATENATE(K11,K12))="","",SUM(K11,K12))</f>
        <v/>
      </c>
      <c r="L13" s="413"/>
      <c r="M13" s="403"/>
      <c r="N13" s="385" t="str">
        <f>IF(TRIM(M13)="", "", IF(VLOOKUP(M13,'Footnotes list'!$D$9:$E$107,2,FALSE)=0,"",VLOOKUP(M13,'Footnotes list'!$D$9:$E$107,2,FALSE) ) )</f>
        <v/>
      </c>
    </row>
    <row r="14" spans="1:14" ht="21" customHeight="1" x14ac:dyDescent="0.2">
      <c r="A14" s="85" t="s">
        <v>320</v>
      </c>
      <c r="B14" s="85" t="s">
        <v>323</v>
      </c>
      <c r="C14" s="85"/>
      <c r="D14" s="85"/>
      <c r="E14" s="739" t="s">
        <v>113</v>
      </c>
      <c r="F14" s="740"/>
      <c r="G14" s="394"/>
      <c r="H14" s="413"/>
      <c r="I14" s="403"/>
      <c r="J14" s="385" t="str">
        <f>IF(TRIM(I14)="", "", IF(VLOOKUP(I14,'Footnotes list'!$D$9:$E$107,2,FALSE)=0,"",VLOOKUP(I14,'Footnotes list'!$D$9:$E$107,2,FALSE) ) )</f>
        <v/>
      </c>
      <c r="K14" s="395"/>
      <c r="L14" s="413"/>
      <c r="M14" s="403"/>
      <c r="N14" s="385" t="str">
        <f>IF(TRIM(M14)="", "", IF(VLOOKUP(M14,'Footnotes list'!$D$9:$E$107,2,FALSE)=0,"",VLOOKUP(M14,'Footnotes list'!$D$9:$E$107,2,FALSE) ) )</f>
        <v/>
      </c>
    </row>
    <row r="15" spans="1:14" ht="21" customHeight="1" thickBot="1" x14ac:dyDescent="0.25">
      <c r="A15" s="85" t="s">
        <v>320</v>
      </c>
      <c r="B15" s="85" t="s">
        <v>329</v>
      </c>
      <c r="C15" s="85"/>
      <c r="D15" s="85"/>
      <c r="E15" s="745" t="s">
        <v>118</v>
      </c>
      <c r="F15" s="746"/>
      <c r="G15" s="396"/>
      <c r="H15" s="414"/>
      <c r="I15" s="405"/>
      <c r="J15" s="387" t="str">
        <f>IF(TRIM(I15)="", "", IF(VLOOKUP(I15,'Footnotes list'!$D$9:$E$107,2,FALSE)=0,"",VLOOKUP(I15,'Footnotes list'!$D$9:$E$107,2,FALSE) ) )</f>
        <v/>
      </c>
      <c r="K15" s="397"/>
      <c r="L15" s="414"/>
      <c r="M15" s="405"/>
      <c r="N15" s="387" t="str">
        <f>IF(TRIM(M15)="", "", IF(VLOOKUP(M15,'Footnotes list'!$D$9:$E$107,2,FALSE)=0,"",VLOOKUP(M15,'Footnotes list'!$D$9:$E$107,2,FALSE) ) )</f>
        <v/>
      </c>
    </row>
    <row r="16" spans="1:14" ht="21" customHeight="1" thickTop="1" thickBot="1" x14ac:dyDescent="0.25">
      <c r="A16" s="85" t="s">
        <v>320</v>
      </c>
      <c r="B16" s="85" t="s">
        <v>330</v>
      </c>
      <c r="C16" s="85"/>
      <c r="D16" s="85"/>
      <c r="E16" s="747" t="s">
        <v>124</v>
      </c>
      <c r="F16" s="748"/>
      <c r="G16" s="538" t="str">
        <f>IF(TRIM(CONCATENATE(G8,G9,G10,G13,G14,G15))="","",SUM(G8,G9,G10,G13,G14,G15))</f>
        <v/>
      </c>
      <c r="H16" s="415"/>
      <c r="I16" s="407"/>
      <c r="J16" s="388" t="str">
        <f>IF(TRIM(I16)="", "", IF(VLOOKUP(I16,'Footnotes list'!$D$9:$E$107,2,FALSE)=0,"",VLOOKUP(I16,'Footnotes list'!$D$9:$E$107,2,FALSE) ) )</f>
        <v/>
      </c>
      <c r="K16" s="538" t="str">
        <f>IF(TRIM(CONCATENATE(K8,K9,K10,K13,K14,K15))="","",SUM(K8,K9,K10,K13,K14,K15))</f>
        <v/>
      </c>
      <c r="L16" s="415"/>
      <c r="M16" s="407"/>
      <c r="N16" s="388" t="str">
        <f>IF(TRIM(M16)="", "", IF(VLOOKUP(M16,'Footnotes list'!$D$9:$E$107,2,FALSE)=0,"",VLOOKUP(M16,'Footnotes list'!$D$9:$E$107,2,FALSE) ) )</f>
        <v/>
      </c>
    </row>
    <row r="17" spans="1:14" ht="8.25" customHeight="1" thickTop="1" x14ac:dyDescent="0.2">
      <c r="E17" s="48"/>
      <c r="F17" s="48"/>
      <c r="G17" s="48"/>
      <c r="H17" s="48"/>
      <c r="I17" s="48"/>
      <c r="J17" s="48"/>
      <c r="K17" s="48"/>
      <c r="L17" s="48"/>
      <c r="M17" s="48"/>
    </row>
    <row r="18" spans="1:14" ht="13.5" x14ac:dyDescent="0.25">
      <c r="E18" s="59" t="s">
        <v>119</v>
      </c>
      <c r="F18" s="47"/>
      <c r="G18" s="47"/>
      <c r="H18" s="48"/>
      <c r="I18" s="48"/>
      <c r="J18" s="48"/>
      <c r="K18" s="48"/>
      <c r="L18" s="48"/>
      <c r="M18" s="48"/>
    </row>
    <row r="19" spans="1:14" x14ac:dyDescent="0.2">
      <c r="E19" s="736" t="s">
        <v>696</v>
      </c>
      <c r="F19" s="736"/>
      <c r="G19" s="736"/>
      <c r="H19" s="736"/>
      <c r="I19" s="736"/>
      <c r="J19" s="736"/>
      <c r="K19" s="736"/>
      <c r="L19" s="736"/>
      <c r="M19" s="736"/>
      <c r="N19" s="736"/>
    </row>
    <row r="20" spans="1:14" ht="15.75" customHeight="1" x14ac:dyDescent="0.2">
      <c r="E20" s="738" t="s">
        <v>299</v>
      </c>
      <c r="F20" s="738"/>
      <c r="G20" s="738"/>
      <c r="H20" s="738"/>
      <c r="I20" s="738"/>
      <c r="J20" s="738"/>
      <c r="K20" s="738"/>
      <c r="L20" s="738"/>
      <c r="M20" s="738"/>
      <c r="N20" s="738"/>
    </row>
    <row r="21" spans="1:14" ht="34.5" customHeight="1" x14ac:dyDescent="0.2">
      <c r="E21" s="735" t="s">
        <v>719</v>
      </c>
      <c r="F21" s="735"/>
      <c r="G21" s="735"/>
      <c r="H21" s="735"/>
      <c r="I21" s="735"/>
      <c r="J21" s="735"/>
      <c r="K21" s="735"/>
      <c r="L21" s="735"/>
      <c r="M21" s="735"/>
      <c r="N21" s="735"/>
    </row>
    <row r="22" spans="1:14" ht="18.600000000000001" customHeight="1" x14ac:dyDescent="0.2">
      <c r="A22" s="53"/>
      <c r="B22" s="54"/>
      <c r="C22" s="54"/>
      <c r="D22" s="54"/>
      <c r="E22" s="113" t="s">
        <v>120</v>
      </c>
      <c r="F22" s="113"/>
      <c r="G22" s="36"/>
      <c r="H22" s="36"/>
      <c r="I22" s="36"/>
    </row>
    <row r="23" spans="1:14" ht="27.6" customHeight="1" x14ac:dyDescent="0.2">
      <c r="A23" s="53"/>
      <c r="B23" s="54"/>
      <c r="C23" s="54"/>
      <c r="D23" s="54"/>
      <c r="E23" s="742" t="s">
        <v>728</v>
      </c>
      <c r="F23" s="743"/>
      <c r="G23" s="743"/>
      <c r="H23" s="743"/>
      <c r="I23" s="743"/>
      <c r="J23" s="743"/>
      <c r="K23" s="744"/>
    </row>
    <row r="24" spans="1:14" ht="20.100000000000001" customHeight="1" x14ac:dyDescent="0.2">
      <c r="A24" s="53"/>
      <c r="B24" s="54"/>
      <c r="C24" s="54"/>
      <c r="D24" s="54"/>
      <c r="E24" s="752" t="s">
        <v>717</v>
      </c>
      <c r="F24" s="753"/>
      <c r="G24" s="753"/>
      <c r="H24" s="753"/>
      <c r="I24" s="753"/>
      <c r="J24" s="753"/>
      <c r="K24" s="754"/>
    </row>
    <row r="25" spans="1:14" ht="20.100000000000001" customHeight="1" x14ac:dyDescent="0.2">
      <c r="A25" s="53"/>
      <c r="B25" s="54"/>
      <c r="C25" s="54"/>
      <c r="D25" s="54"/>
      <c r="E25" s="717" t="s">
        <v>721</v>
      </c>
      <c r="F25" s="718"/>
      <c r="G25" s="718"/>
      <c r="H25" s="718"/>
      <c r="I25" s="718"/>
      <c r="J25" s="718"/>
      <c r="K25" s="719"/>
    </row>
    <row r="26" spans="1:14" ht="20.100000000000001" customHeight="1" x14ac:dyDescent="0.2">
      <c r="A26" s="53"/>
      <c r="B26" s="54"/>
      <c r="C26" s="54"/>
      <c r="D26" s="54"/>
      <c r="E26" s="755" t="s">
        <v>394</v>
      </c>
      <c r="F26" s="756"/>
      <c r="G26" s="756"/>
      <c r="H26" s="756"/>
      <c r="I26" s="756"/>
      <c r="J26" s="756"/>
      <c r="K26" s="757"/>
    </row>
    <row r="27" spans="1:14" ht="20.100000000000001" customHeight="1" x14ac:dyDescent="0.2">
      <c r="A27" s="53"/>
      <c r="B27" s="54"/>
      <c r="C27" s="54"/>
      <c r="D27" s="54"/>
      <c r="E27" s="758" t="s">
        <v>727</v>
      </c>
      <c r="F27" s="759"/>
      <c r="G27" s="759"/>
      <c r="H27" s="759"/>
      <c r="I27" s="759"/>
      <c r="J27" s="759"/>
      <c r="K27" s="760"/>
    </row>
    <row r="28" spans="1:14" ht="9" customHeight="1" x14ac:dyDescent="0.2">
      <c r="E28" s="741"/>
      <c r="F28" s="741"/>
      <c r="G28" s="741"/>
      <c r="H28" s="741"/>
      <c r="I28" s="741"/>
      <c r="J28" s="741"/>
      <c r="K28" s="741"/>
      <c r="L28" s="741"/>
      <c r="M28" s="741"/>
    </row>
    <row r="29" spans="1:14" ht="15" customHeight="1" x14ac:dyDescent="0.2">
      <c r="E29" s="741" t="s">
        <v>726</v>
      </c>
      <c r="F29" s="741"/>
      <c r="G29" s="741"/>
      <c r="H29" s="741"/>
      <c r="I29" s="741"/>
      <c r="J29" s="741"/>
      <c r="K29" s="741"/>
      <c r="L29" s="741"/>
      <c r="M29" s="741"/>
    </row>
    <row r="30" spans="1:14" ht="15" customHeight="1" x14ac:dyDescent="0.2">
      <c r="E30" s="741" t="s">
        <v>779</v>
      </c>
      <c r="F30" s="741"/>
      <c r="G30" s="741"/>
      <c r="H30" s="741"/>
      <c r="I30" s="741"/>
      <c r="J30" s="741"/>
      <c r="K30" s="741"/>
      <c r="L30" s="741"/>
      <c r="M30" s="741"/>
    </row>
    <row r="31" spans="1:14" x14ac:dyDescent="0.2">
      <c r="E31" s="48"/>
      <c r="F31" s="48"/>
      <c r="G31" s="48"/>
      <c r="H31" s="48"/>
      <c r="I31" s="48"/>
      <c r="J31" s="48"/>
      <c r="K31" s="48"/>
      <c r="L31" s="48"/>
      <c r="M31" s="48"/>
    </row>
    <row r="32" spans="1:14" ht="15.75" x14ac:dyDescent="0.25">
      <c r="E32" s="256"/>
    </row>
  </sheetData>
  <sheetProtection algorithmName="SHA-512" hashValue="Jg2bPgL16vkaR4f19fU9Ew52u14b1IqTdXeMWBnOjwlsZ7TgjzuGcNffFxvjzvXA4dYW94m+PK1b/VvHrMTpJQ==" saltValue="gIZgA0YUAcAuU9qwJGKvtg==" spinCount="100000" sheet="1" objects="1" scenarios="1" selectLockedCells="1"/>
  <mergeCells count="22">
    <mergeCell ref="E30:M30"/>
    <mergeCell ref="E23:K23"/>
    <mergeCell ref="E15:F15"/>
    <mergeCell ref="E16:F16"/>
    <mergeCell ref="E8:F8"/>
    <mergeCell ref="E9:F9"/>
    <mergeCell ref="E10:F10"/>
    <mergeCell ref="E11:E13"/>
    <mergeCell ref="E24:K24"/>
    <mergeCell ref="E26:K26"/>
    <mergeCell ref="E27:K27"/>
    <mergeCell ref="E28:M28"/>
    <mergeCell ref="E29:M29"/>
    <mergeCell ref="E25:K25"/>
    <mergeCell ref="G2:N2"/>
    <mergeCell ref="E21:N21"/>
    <mergeCell ref="E19:N19"/>
    <mergeCell ref="E7:F7"/>
    <mergeCell ref="M7:N7"/>
    <mergeCell ref="I7:J7"/>
    <mergeCell ref="E20:N20"/>
    <mergeCell ref="E14:F14"/>
  </mergeCells>
  <dataValidations count="1">
    <dataValidation type="decimal" allowBlank="1" showInputMessage="1" showErrorMessage="1" sqref="G14:G15 G8:G12 K8:K12 K14:K15">
      <formula1>0</formula1>
      <formula2>9999999999</formula2>
    </dataValidation>
  </dataValidations>
  <pageMargins left="0.62992125984251968" right="0.62992125984251968" top="0.74803149606299213" bottom="0.74803149606299213" header="0.31496062992125984" footer="0.31496062992125984"/>
  <pageSetup paperSize="9" scale="72"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2" r:id="rId4" name="formulas">
              <controlPr defaultSize="0" print="0" autoFill="0" autoPict="0" macro="[0]!'SwitchLocksInCells &quot;formulas&quot;'" altText="Lock formulas">
                <anchor moveWithCells="1" sizeWithCells="1">
                  <from>
                    <xdr:col>4</xdr:col>
                    <xdr:colOff>66675</xdr:colOff>
                    <xdr:row>1</xdr:row>
                    <xdr:rowOff>514350</xdr:rowOff>
                  </from>
                  <to>
                    <xdr:col>4</xdr:col>
                    <xdr:colOff>1000125</xdr:colOff>
                    <xdr:row>1</xdr:row>
                    <xdr:rowOff>942975</xdr:rowOff>
                  </to>
                </anchor>
              </controlPr>
            </control>
          </mc:Choice>
        </mc:AlternateContent>
        <mc:AlternateContent xmlns:mc="http://schemas.openxmlformats.org/markup-compatibility/2006">
          <mc:Choice Requires="x14">
            <control shapeId="14344" r:id="rId5" name="Button 8">
              <controlPr defaultSize="0" print="0" autoFill="0" autoPict="0" macro="[0]!MainBody">
                <anchor moveWithCells="1" sizeWithCells="1">
                  <from>
                    <xdr:col>4</xdr:col>
                    <xdr:colOff>57150</xdr:colOff>
                    <xdr:row>1</xdr:row>
                    <xdr:rowOff>57150</xdr:rowOff>
                  </from>
                  <to>
                    <xdr:col>4</xdr:col>
                    <xdr:colOff>1009650</xdr:colOff>
                    <xdr:row>1</xdr:row>
                    <xdr:rowOff>495300</xdr:rowOff>
                  </to>
                </anchor>
              </controlPr>
            </control>
          </mc:Choice>
        </mc:AlternateContent>
        <mc:AlternateContent xmlns:mc="http://schemas.openxmlformats.org/markup-compatibility/2006">
          <mc:Choice Requires="x14">
            <control shapeId="14345" r:id="rId6" name="Button 9">
              <controlPr defaultSize="0" print="0" autoFill="0" autoPict="0" macro="[0]!RestoreColours">
                <anchor moveWithCells="1" sizeWithCells="1">
                  <from>
                    <xdr:col>4</xdr:col>
                    <xdr:colOff>1095375</xdr:colOff>
                    <xdr:row>1</xdr:row>
                    <xdr:rowOff>38100</xdr:rowOff>
                  </from>
                  <to>
                    <xdr:col>5</xdr:col>
                    <xdr:colOff>609600</xdr:colOff>
                    <xdr:row>1</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'Footnotes list'!$D$9:$D$58</xm:f>
          </x14:formula1>
          <xm:sqref>M8:M16</xm:sqref>
        </x14:dataValidation>
        <x14:dataValidation type="list" allowBlank="1" showInputMessage="1" showErrorMessage="1">
          <x14:formula1>
            <xm:f>Lists!$D$2:$D$8</xm:f>
          </x14:formula1>
          <xm:sqref>H8:H16 L8:L16</xm:sqref>
        </x14:dataValidation>
        <x14:dataValidation type="list" allowBlank="1" showInputMessage="1" showErrorMessage="1">
          <x14:formula1>
            <xm:f>'Footnotes list'!$D$9:$D$58</xm:f>
          </x14:formula1>
          <xm:sqref>I8:I16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2FAFC5E58E7445BCE22A744EE9C80F" ma:contentTypeVersion="4" ma:contentTypeDescription="Create a new document." ma:contentTypeScope="" ma:versionID="146ff72be4b2f8f7cc72d876a28ed690">
  <xsd:schema xmlns:xsd="http://www.w3.org/2001/XMLSchema" xmlns:xs="http://www.w3.org/2001/XMLSchema" xmlns:p="http://schemas.microsoft.com/office/2006/metadata/properties" xmlns:ns2="038e99c5-e7fc-4839-85c4-9f7b3c3b65c1" targetNamespace="http://schemas.microsoft.com/office/2006/metadata/properties" ma:root="true" ma:fieldsID="f50795fca73ed729c44a9bf48a96eae9" ns2:_="">
    <xsd:import namespace="038e99c5-e7fc-4839-85c4-9f7b3c3b65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e99c5-e7fc-4839-85c4-9f7b3c3b6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82D76F-85AE-48E8-A2F0-795A7C16D009}">
  <ds:schemaRefs>
    <ds:schemaRef ds:uri="http://schemas.microsoft.com/sharepoint/v3/contenttype/forms"/>
  </ds:schemaRefs>
</ds:datastoreItem>
</file>

<file path=customXml/itemProps2.xml><?xml version="1.0" encoding="utf-8"?>
<ds:datastoreItem xmlns:ds="http://schemas.openxmlformats.org/officeDocument/2006/customXml" ds:itemID="{15ABBDDE-1E60-44D4-9E87-BDE13C87767C}">
  <ds:schemaRefs>
    <ds:schemaRef ds:uri="http://purl.org/dc/elements/1.1/"/>
    <ds:schemaRef ds:uri="http://schemas.microsoft.com/office/2006/metadata/properties"/>
    <ds:schemaRef ds:uri="038e99c5-e7fc-4839-85c4-9f7b3c3b65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08E753E-2EA6-431A-8B9C-140EFBF80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e99c5-e7fc-4839-85c4-9f7b3c3b6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COVER</vt:lpstr>
      <vt:lpstr>INDEX</vt:lpstr>
      <vt:lpstr>Basic Instructions</vt:lpstr>
      <vt:lpstr>Methodology</vt:lpstr>
      <vt:lpstr>Validation rules</vt:lpstr>
      <vt:lpstr>GETTING STARTED</vt:lpstr>
      <vt:lpstr>Footnotes list</vt:lpstr>
      <vt:lpstr>Table_1</vt:lpstr>
      <vt:lpstr>Table_1a</vt:lpstr>
      <vt:lpstr>Table_2</vt:lpstr>
      <vt:lpstr>Table_3</vt:lpstr>
      <vt:lpstr>ErrorLog</vt:lpstr>
      <vt:lpstr>Changelog</vt:lpstr>
      <vt:lpstr>Lists</vt:lpstr>
      <vt:lpstr>Locks</vt:lpstr>
      <vt:lpstr>Summations</vt:lpstr>
      <vt:lpstr>Mandatory</vt:lpstr>
      <vt:lpstr>MustNotBeNegative</vt:lpstr>
      <vt:lpstr>Thresholds</vt:lpstr>
      <vt:lpstr>IsFormula</vt:lpstr>
      <vt:lpstr>FootnoteContent</vt:lpstr>
      <vt:lpstr>ForbiddenStrings</vt:lpstr>
      <vt:lpstr>IsNumeric</vt:lpstr>
      <vt:lpstr>MacroBehaviour</vt:lpstr>
      <vt:lpstr>Metadata</vt:lpstr>
      <vt:lpstr>Quality_report &gt;&gt;&gt;</vt:lpstr>
      <vt:lpstr>Overview &amp; Waste Gen.</vt:lpstr>
      <vt:lpstr>Waste Management</vt:lpstr>
      <vt:lpstr>Data Accuracy</vt:lpstr>
      <vt:lpstr>Reusable &amp; Traceability</vt:lpstr>
      <vt:lpstr>Confidentiality &amp; References</vt:lpstr>
      <vt:lpstr>Any further detailed data...</vt:lpstr>
      <vt:lpstr>'Overview &amp; Waste Gen.'!_1._General_information</vt:lpstr>
      <vt:lpstr>'Overview &amp; Waste Gen.'!_2._Description_of_the_parties_involved_in_the_data_collection</vt:lpstr>
      <vt:lpstr>'Overview &amp; Waste Gen.'!_3._Description_of_methods_used</vt:lpstr>
      <vt:lpstr>'Data Accuracy'!_4._Accuracy_of_the_data</vt:lpstr>
      <vt:lpstr>'Confidentiality &amp; References'!_5._Confidentiality</vt:lpstr>
      <vt:lpstr>'Confidentiality &amp; References'!_6._Main_national_websites__reference_documents_and_publications</vt:lpstr>
      <vt:lpstr>'Confidentiality &amp; References'!Annual_consumption_of_lightweight_plastic_carrier_bags_QUALITY_REPORT</vt:lpstr>
      <vt:lpstr>'Data Accuracy'!Annual_consumption_of_lightweight_plastic_carrier_bags_QUALITY_REPORT</vt:lpstr>
      <vt:lpstr>'Overview &amp; Waste Gen.'!Annual_consumption_of_lightweight_plastic_carrier_bags_QUALITY_REPORT</vt:lpstr>
      <vt:lpstr>'Quality_report &gt;&gt;&gt;'!Annual_consumption_of_lightweight_plastic_carrier_bags_QUALITY_REPORT</vt:lpstr>
      <vt:lpstr>'Reusable &amp; Traceability'!Annual_consumption_of_lightweight_plastic_carrier_bags_QUALITY_REPORT</vt:lpstr>
      <vt:lpstr>'Waste Management'!Annual_consumption_of_lightweight_plastic_carrier_bags_QUALITY_REPORT</vt:lpstr>
      <vt:lpstr>'Confidentiality &amp; References'!ANNUAL_CONSUMPTION_OF_LIGHTWEIGHT_PLASTIC_CARRIER_BAGS_QUESTIONS_ON_METHODOLOGY_AND_COVERAGE</vt:lpstr>
      <vt:lpstr>'Data Accuracy'!ANNUAL_CONSUMPTION_OF_LIGHTWEIGHT_PLASTIC_CARRIER_BAGS_QUESTIONS_ON_METHODOLOGY_AND_COVERAGE</vt:lpstr>
      <vt:lpstr>'Overview &amp; Waste Gen.'!ANNUAL_CONSUMPTION_OF_LIGHTWEIGHT_PLASTIC_CARRIER_BAGS_QUESTIONS_ON_METHODOLOGY_AND_COVERAGE</vt:lpstr>
      <vt:lpstr>'Quality_report &gt;&gt;&gt;'!ANNUAL_CONSUMPTION_OF_LIGHTWEIGHT_PLASTIC_CARRIER_BAGS_QUESTIONS_ON_METHODOLOGY_AND_COVERAGE</vt:lpstr>
      <vt:lpstr>'Reusable &amp; Traceability'!ANNUAL_CONSUMPTION_OF_LIGHTWEIGHT_PLASTIC_CARRIER_BAGS_QUESTIONS_ON_METHODOLOGY_AND_COVERAGE</vt:lpstr>
      <vt:lpstr>'Waste Management'!ANNUAL_CONSUMPTION_OF_LIGHTWEIGHT_PLASTIC_CARRIER_BAGS_QUESTIONS_ON_METHODOLOGY_AND_COVERAGE</vt:lpstr>
      <vt:lpstr>'Basic Instructions'!Print_Titles</vt:lpstr>
      <vt:lpstr>'Footnotes list'!Print_Titles</vt:lpstr>
      <vt:lpstr>'GETTING STARTED'!Print_Titles</vt:lpstr>
      <vt:lpstr>INDEX!Print_Titles</vt:lpstr>
      <vt:lpstr>Metadata!Print_Titles</vt:lpstr>
      <vt:lpstr>Methodology!Print_Titles</vt:lpstr>
      <vt:lpstr>'Validation rules'!Print_Titles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Eurostat</dc:creator>
  <cp:keywords/>
  <dc:description/>
  <cp:lastModifiedBy>Isabelle Naegelen</cp:lastModifiedBy>
  <cp:revision/>
  <cp:lastPrinted>2022-03-01T14:04:18Z</cp:lastPrinted>
  <dcterms:created xsi:type="dcterms:W3CDTF">1999-10-21T15:24:23Z</dcterms:created>
  <dcterms:modified xsi:type="dcterms:W3CDTF">2023-07-19T09:44:43Z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0x010100ED2FAFC5E58E7445BCE22A744EE9C80F</vt:lpwstr>
  </property>
</Properties>
</file>